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C1CCC863-BA55-4EA2-A4D2-973489FB6D04}" xr6:coauthVersionLast="47" xr6:coauthVersionMax="47" xr10:uidLastSave="{00000000-0000-0000-0000-000000000000}"/>
  <bookViews>
    <workbookView xWindow="-108" yWindow="-108" windowWidth="23256" windowHeight="12576" tabRatio="757" activeTab="1" xr2:uid="{00000000-000D-0000-FFFF-FFFF00000000}"/>
  </bookViews>
  <sheets>
    <sheet name="Introducción" sheetId="2" r:id="rId1"/>
    <sheet name="Resultados" sheetId="128" r:id="rId2"/>
    <sheet name="Método_Gestión_Entid_Pública" sheetId="3" r:id="rId3"/>
    <sheet name="Indicador_Riesgo_Ent.Pública" sheetId="67" r:id="rId4"/>
    <sheet name="Aux" sheetId="129" state="hidden" r:id="rId5"/>
  </sheets>
  <definedNames>
    <definedName name="_xlnm._FilterDatabase" localSheetId="4" hidden="1">Aux!$A$1:$C$11</definedName>
    <definedName name="_xlnm._FilterDatabase" localSheetId="3" hidden="1">Indicador_Riesgo_Ent.Pública!$B$13:$X$55</definedName>
    <definedName name="_ftn2" localSheetId="0">Introducción!$A$116</definedName>
    <definedName name="A">#REF!</definedName>
    <definedName name="_xlnm.Print_Area" localSheetId="3">Indicador_Riesgo_Ent.Pública!$B$1:$Y$58</definedName>
    <definedName name="_xlnm.Print_Area" localSheetId="0">Introducción!$A$1:$L$124</definedName>
    <definedName name="_xlnm.Print_Area" localSheetId="2">Método_Gestión_Entid_Pública!$A$1:$O$26</definedName>
    <definedName name="_xlnm.Print_Area" localSheetId="1">Resultados!$A$1:$H$49</definedName>
    <definedName name="negative" localSheetId="3">Indicador_Riesgo_Ent.Pública!$G$37:$G$37</definedName>
    <definedName name="negative">#REF!</definedName>
    <definedName name="positive" localSheetId="3">Indicador_Riesgo_Ent.Pública!$F$37:$F$37</definedName>
    <definedName name="positive">#REF!</definedName>
    <definedName name="RAN.C.CAT">Indicador_Riesgo_Ent.Pública!$Q$25:$Q$32</definedName>
    <definedName name="RAN.C.CET">Indicador_Riesgo_Ent.Pública!$J$25:$J$32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Indicador_Riesgo_Ent.Pública!$E$25:$F$31</definedName>
    <definedName name="RAN.CD.RX">Indicador_Riesgo_Ent.Pública!#REF!</definedName>
    <definedName name="RAN.CP.R2">#REF!</definedName>
    <definedName name="RAN.CV.CAT">Indicador_Riesgo_Ent.Pública!$Q$35:$Q$39</definedName>
    <definedName name="RAN.CV.CET">Indicador_Riesgo_Ent.Pública!$J$35:$J$39</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Indicador_Riesgo_Ent.Pública!$E$35:$F$39</definedName>
    <definedName name="RAN.MP.CAT">Indicador_Riesgo_Ent.Pública!$Q$42:$Q$46</definedName>
    <definedName name="RAN.MP.CET">Indicador_Riesgo_Ent.Pública!$J$42:$J$46</definedName>
    <definedName name="RAN.MP.R1">#REF!</definedName>
    <definedName name="RAN.MP.R10">Indicador_Riesgo_Ent.Pública!$E$42:$F$46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Indicador_Riesgo_Ent.Pública!$Q$49:$Q$53</definedName>
    <definedName name="RAN.OP.CET">Indicador_Riesgo_Ent.Pública!$J$49:$J$53</definedName>
    <definedName name="RAN.OP.R2">Indicador_Riesgo_Ent.Pública!$E$49:$F$53</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CAT">Indicador_Riesgo_Ent.Pública!$Q$14:$Q$22</definedName>
    <definedName name="RAN.S.CET">Indicador_Riesgo_Ent.Pública!$J$14:$J$22</definedName>
    <definedName name="RAN.S.R1">#REF!</definedName>
    <definedName name="RAN.S.R2">#REF!</definedName>
    <definedName name="RAN.S.R3">#REF!</definedName>
    <definedName name="RAN.S.R4">#REF!</definedName>
    <definedName name="RAN.S.R5">#REF!</definedName>
    <definedName name="RAN.S.R6">Indicador_Riesgo_Ent.Pública!$E$14:$F$21</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Indicador_Riesgo_Ent.Pública!#REF!</definedName>
    <definedName name="RANCPR2">#REF!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Indicador_Riesgo_Ent.Pública!$J$25:$M$31</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Indicador_Riesgo_Ent.Pública!$J$35:$M$39</definedName>
    <definedName name="RANMPR1">#REF!</definedName>
    <definedName name="RANMPR10">Indicador_Riesgo_Ent.Pública!$J$42:$M$46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R2">Indicador_Riesgo_Ent.Pública!$J$49:$M$53</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Indicador_Riesgo_Ent.Pública!$J$14:$M$21</definedName>
    <definedName name="RANSR7">#REF!</definedName>
    <definedName name="RANSR8">#REF!</definedName>
    <definedName name="RANSR9">#REF!</definedName>
    <definedName name="Risk_Likelihood__GROSS" localSheetId="3">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67" l="1"/>
  <c r="N16" i="67"/>
  <c r="N17" i="67"/>
  <c r="N18" i="67"/>
  <c r="N19" i="67"/>
  <c r="N20" i="67"/>
  <c r="N21" i="67"/>
  <c r="N22" i="67"/>
  <c r="N23" i="67"/>
  <c r="N24" i="67"/>
  <c r="N25" i="67"/>
  <c r="N26" i="67"/>
  <c r="N27" i="67"/>
  <c r="N28" i="67"/>
  <c r="N29" i="67"/>
  <c r="N30" i="67"/>
  <c r="N31" i="67"/>
  <c r="N32" i="67"/>
  <c r="N33" i="67"/>
  <c r="N34" i="67"/>
  <c r="N35" i="67"/>
  <c r="N36" i="67"/>
  <c r="N37" i="67"/>
  <c r="N38" i="67"/>
  <c r="N39" i="67"/>
  <c r="N40" i="67"/>
  <c r="N41" i="67"/>
  <c r="N42" i="67"/>
  <c r="N43" i="67"/>
  <c r="N44" i="67"/>
  <c r="N45" i="67"/>
  <c r="N46" i="67"/>
  <c r="N47" i="67"/>
  <c r="N48" i="67"/>
  <c r="N49" i="67"/>
  <c r="N50" i="67"/>
  <c r="N51" i="67"/>
  <c r="N52" i="67"/>
  <c r="N53" i="67"/>
  <c r="N54" i="67"/>
  <c r="N55" i="67"/>
  <c r="N14" i="67"/>
  <c r="G6" i="129"/>
  <c r="K6" i="129" s="1"/>
  <c r="G5" i="129"/>
  <c r="K5" i="129" s="1"/>
  <c r="G4" i="129"/>
  <c r="K4" i="129" s="1"/>
  <c r="K3" i="129"/>
  <c r="G3" i="129"/>
  <c r="K2" i="129"/>
  <c r="G2" i="129"/>
  <c r="H3" i="129"/>
  <c r="H4" i="129"/>
  <c r="H5" i="129"/>
  <c r="H6" i="129"/>
  <c r="I3" i="129"/>
  <c r="I4" i="129"/>
  <c r="I5" i="129"/>
  <c r="I6" i="129"/>
  <c r="I2" i="129"/>
  <c r="H2" i="129"/>
  <c r="L2" i="129" l="1"/>
  <c r="L6" i="129"/>
  <c r="L5" i="129"/>
  <c r="L4" i="129"/>
  <c r="L3" i="129"/>
  <c r="J2" i="129"/>
  <c r="J4" i="129"/>
  <c r="J3" i="129"/>
  <c r="J5" i="129"/>
  <c r="J6" i="129"/>
  <c r="O30" i="67"/>
  <c r="W30" i="67" s="1"/>
  <c r="O31" i="67"/>
  <c r="W31" i="67" s="1"/>
  <c r="G31" i="67"/>
  <c r="G29" i="67"/>
  <c r="G30" i="67"/>
  <c r="V21" i="67"/>
  <c r="O21" i="67"/>
  <c r="W21" i="67" s="1"/>
  <c r="G21" i="67"/>
  <c r="O50" i="67"/>
  <c r="W50" i="67" s="1"/>
  <c r="O53" i="67"/>
  <c r="W53" i="67" s="1"/>
  <c r="G53" i="67"/>
  <c r="V46" i="67"/>
  <c r="O46" i="67"/>
  <c r="W46" i="67" s="1"/>
  <c r="O43" i="67"/>
  <c r="W43" i="67" s="1"/>
  <c r="V39" i="67"/>
  <c r="O39" i="67"/>
  <c r="W39" i="67" s="1"/>
  <c r="G39" i="67"/>
  <c r="V36" i="67"/>
  <c r="O36" i="67"/>
  <c r="W36" i="67" s="1"/>
  <c r="G36" i="67"/>
  <c r="O29" i="67"/>
  <c r="W29" i="67" s="1"/>
  <c r="G26" i="67"/>
  <c r="O26" i="67"/>
  <c r="W26" i="67" s="1"/>
  <c r="O18" i="67"/>
  <c r="W18" i="67" s="1"/>
  <c r="G18" i="67"/>
  <c r="G46" i="67"/>
  <c r="G43" i="67"/>
  <c r="G50" i="67"/>
  <c r="D22" i="67"/>
  <c r="M6" i="129" l="1"/>
  <c r="K10" i="3" s="1"/>
  <c r="M4" i="129"/>
  <c r="K8" i="3" s="1"/>
  <c r="M5" i="129"/>
  <c r="K9" i="3" s="1"/>
  <c r="M3" i="129"/>
  <c r="K7" i="3" s="1"/>
  <c r="M2" i="129"/>
  <c r="K6" i="3" s="1"/>
  <c r="P30" i="67"/>
  <c r="P31" i="67"/>
  <c r="V31" i="67"/>
  <c r="X31" i="67" s="1"/>
  <c r="V30" i="67"/>
  <c r="X30" i="67" s="1"/>
  <c r="P21" i="67"/>
  <c r="X21" i="67"/>
  <c r="P53" i="67"/>
  <c r="P26" i="67"/>
  <c r="P36" i="67"/>
  <c r="P43" i="67"/>
  <c r="X36" i="67"/>
  <c r="P18" i="67"/>
  <c r="P50" i="67"/>
  <c r="P29" i="67"/>
  <c r="P46" i="67"/>
  <c r="V18" i="67"/>
  <c r="X18" i="67" s="1"/>
  <c r="V29" i="67"/>
  <c r="X29" i="67" s="1"/>
  <c r="P39" i="67"/>
  <c r="V43" i="67"/>
  <c r="X43" i="67" s="1"/>
  <c r="V50" i="67"/>
  <c r="X50" i="67" s="1"/>
  <c r="X39" i="67"/>
  <c r="X46" i="67"/>
  <c r="V53" i="67"/>
  <c r="X53" i="67" s="1"/>
  <c r="V26" i="67"/>
  <c r="X26" i="67" s="1"/>
  <c r="D32" i="67"/>
  <c r="O28" i="67" l="1"/>
  <c r="W28" i="67" s="1"/>
  <c r="O32" i="67"/>
  <c r="W32" i="67" s="1"/>
  <c r="G28" i="67"/>
  <c r="G32" i="67"/>
  <c r="O23" i="67"/>
  <c r="W23" i="67" s="1"/>
  <c r="G23" i="67"/>
  <c r="P32" i="67" l="1"/>
  <c r="P23" i="67"/>
  <c r="V32" i="67"/>
  <c r="X32" i="67" s="1"/>
  <c r="V23" i="67"/>
  <c r="X23" i="67" s="1"/>
  <c r="P28" i="67"/>
  <c r="V28" i="67"/>
  <c r="X28" i="67" s="1"/>
  <c r="O20" i="67"/>
  <c r="W20" i="67" s="1"/>
  <c r="V22" i="67"/>
  <c r="O22" i="67"/>
  <c r="G20" i="67"/>
  <c r="G22" i="67"/>
  <c r="P22" i="67" l="1"/>
  <c r="P20" i="67"/>
  <c r="W22" i="67"/>
  <c r="X22" i="67" s="1"/>
  <c r="V20" i="67"/>
  <c r="X20" i="67" s="1"/>
  <c r="J11" i="3"/>
  <c r="J12" i="3"/>
  <c r="V15" i="67" l="1"/>
  <c r="V16" i="67"/>
  <c r="V17" i="67"/>
  <c r="V19" i="67"/>
  <c r="V24" i="67"/>
  <c r="V25" i="67"/>
  <c r="V33" i="67"/>
  <c r="V34" i="67"/>
  <c r="V35" i="67"/>
  <c r="V37" i="67"/>
  <c r="V38" i="67"/>
  <c r="V41" i="67"/>
  <c r="V42" i="67"/>
  <c r="V44" i="67"/>
  <c r="V45" i="67"/>
  <c r="V48" i="67"/>
  <c r="V49" i="67"/>
  <c r="V51" i="67"/>
  <c r="V54" i="67"/>
  <c r="O15" i="67"/>
  <c r="W15" i="67" s="1"/>
  <c r="O16" i="67"/>
  <c r="W16" i="67" s="1"/>
  <c r="O17" i="67"/>
  <c r="W17" i="67" s="1"/>
  <c r="O19" i="67"/>
  <c r="W19" i="67" s="1"/>
  <c r="O24" i="67"/>
  <c r="W24" i="67" s="1"/>
  <c r="O25" i="67"/>
  <c r="W25" i="67" s="1"/>
  <c r="O27" i="67"/>
  <c r="W27" i="67" s="1"/>
  <c r="O33" i="67"/>
  <c r="W33" i="67" s="1"/>
  <c r="O34" i="67"/>
  <c r="W34" i="67" s="1"/>
  <c r="O35" i="67"/>
  <c r="W35" i="67" s="1"/>
  <c r="O37" i="67"/>
  <c r="W37" i="67" s="1"/>
  <c r="O38" i="67"/>
  <c r="O40" i="67"/>
  <c r="W40" i="67" s="1"/>
  <c r="O41" i="67"/>
  <c r="W41" i="67" s="1"/>
  <c r="O42" i="67"/>
  <c r="W42" i="67" s="1"/>
  <c r="O44" i="67"/>
  <c r="W44" i="67" s="1"/>
  <c r="O45" i="67"/>
  <c r="W45" i="67" s="1"/>
  <c r="O47" i="67"/>
  <c r="W47" i="67" s="1"/>
  <c r="O48" i="67"/>
  <c r="W48" i="67" s="1"/>
  <c r="O49" i="67"/>
  <c r="W49" i="67" s="1"/>
  <c r="O51" i="67"/>
  <c r="O52" i="67"/>
  <c r="W52" i="67" s="1"/>
  <c r="O54" i="67"/>
  <c r="W54" i="67" s="1"/>
  <c r="O55" i="67"/>
  <c r="W55" i="67" s="1"/>
  <c r="G15" i="67"/>
  <c r="G16" i="67"/>
  <c r="G17" i="67"/>
  <c r="G19" i="67"/>
  <c r="G24" i="67"/>
  <c r="G25" i="67"/>
  <c r="G27" i="67"/>
  <c r="G33" i="67"/>
  <c r="G34" i="67"/>
  <c r="G35" i="67"/>
  <c r="G37" i="67"/>
  <c r="G38" i="67"/>
  <c r="G40" i="67"/>
  <c r="G41" i="67"/>
  <c r="G42" i="67"/>
  <c r="G44" i="67"/>
  <c r="G45" i="67"/>
  <c r="G47" i="67"/>
  <c r="G48" i="67"/>
  <c r="G49" i="67"/>
  <c r="G51" i="67"/>
  <c r="G52" i="67"/>
  <c r="G54" i="67"/>
  <c r="G55" i="67"/>
  <c r="H10" i="3" l="1"/>
  <c r="P55" i="67"/>
  <c r="P40" i="67"/>
  <c r="H8" i="3"/>
  <c r="H7" i="3"/>
  <c r="H9" i="3"/>
  <c r="X41" i="67"/>
  <c r="P37" i="67"/>
  <c r="V55" i="67"/>
  <c r="X55" i="67" s="1"/>
  <c r="P52" i="67"/>
  <c r="P27" i="67"/>
  <c r="P35" i="67"/>
  <c r="X49" i="67"/>
  <c r="P49" i="67"/>
  <c r="V40" i="67"/>
  <c r="X40" i="67" s="1"/>
  <c r="X33" i="67"/>
  <c r="X24" i="67"/>
  <c r="X16" i="67"/>
  <c r="X48" i="67"/>
  <c r="P47" i="67"/>
  <c r="P42" i="67"/>
  <c r="V47" i="67"/>
  <c r="X47" i="67" s="1"/>
  <c r="X35" i="67"/>
  <c r="P19" i="67"/>
  <c r="P38" i="67"/>
  <c r="X37" i="67"/>
  <c r="P15" i="67"/>
  <c r="P34" i="67"/>
  <c r="P51" i="67"/>
  <c r="P33" i="67"/>
  <c r="X45" i="67"/>
  <c r="W38" i="67"/>
  <c r="X38" i="67" s="1"/>
  <c r="P48" i="67"/>
  <c r="X17" i="67"/>
  <c r="P25" i="67"/>
  <c r="V52" i="67"/>
  <c r="X52" i="67" s="1"/>
  <c r="V27" i="67"/>
  <c r="X27" i="67" s="1"/>
  <c r="P24" i="67"/>
  <c r="P16" i="67"/>
  <c r="X44" i="67"/>
  <c r="P54" i="67"/>
  <c r="X42" i="67"/>
  <c r="P45" i="67"/>
  <c r="P41" i="67"/>
  <c r="W51" i="67"/>
  <c r="X51" i="67" s="1"/>
  <c r="P44" i="67"/>
  <c r="P17" i="67"/>
  <c r="X19" i="67"/>
  <c r="X15" i="67"/>
  <c r="X25" i="67"/>
  <c r="X54" i="67"/>
  <c r="X34" i="67"/>
  <c r="J9" i="3" l="1"/>
  <c r="J7" i="3"/>
  <c r="J10" i="3"/>
  <c r="J8" i="3"/>
  <c r="I8" i="3"/>
  <c r="I9" i="3"/>
  <c r="I10" i="3"/>
  <c r="I7" i="3"/>
  <c r="F25" i="128" l="1"/>
  <c r="F23" i="128"/>
  <c r="F21" i="128"/>
  <c r="F19" i="128"/>
  <c r="I11" i="3" l="1"/>
  <c r="H11" i="3"/>
  <c r="G14" i="67"/>
  <c r="H6" i="3" s="1"/>
  <c r="I12" i="3" l="1"/>
  <c r="H12" i="3"/>
  <c r="O14" i="67" l="1"/>
  <c r="W14" i="67" s="1"/>
  <c r="V14" i="67" l="1"/>
  <c r="X14" i="67" s="1"/>
  <c r="J6" i="3" s="1"/>
  <c r="P14" i="67"/>
  <c r="I6" i="3" s="1"/>
  <c r="F17" i="128" l="1"/>
  <c r="F27" i="128" l="1"/>
</calcChain>
</file>

<file path=xl/sharedStrings.xml><?xml version="1.0" encoding="utf-8"?>
<sst xmlns="http://schemas.openxmlformats.org/spreadsheetml/2006/main" count="487" uniqueCount="331">
  <si>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</si>
  <si>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</si>
  <si>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</si>
  <si>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</si>
  <si>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</si>
  <si>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</si>
  <si>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</si>
  <si>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</si>
  <si>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</si>
  <si>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</si>
  <si>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</si>
  <si>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</si>
  <si>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</si>
  <si>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</si>
  <si>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</si>
  <si>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</si>
  <si>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</si>
  <si>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</si>
  <si>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</si>
  <si>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</si>
  <si>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Controles a implementar por la entidad para reducir el riesgo neto a unos niveles de riesgo objetivo aceptables.</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</si>
  <si>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</si>
  <si>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</si>
  <si>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</si>
  <si>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</si>
  <si>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</si>
  <si>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</si>
  <si>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</si>
  <si>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</si>
  <si>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</si>
  <si>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</si>
  <si>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</si>
  <si>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</si>
  <si>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</si>
  <si>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</si>
  <si>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</si>
  <si>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</si>
  <si>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</si>
  <si>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</si>
  <si>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</si>
  <si>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</si>
  <si>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</si>
  <si>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</si>
  <si>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</si>
  <si>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</si>
  <si>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</si>
  <si>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</si>
  <si>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</si>
  <si>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</si>
  <si>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</si>
  <si>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</si>
  <si>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</si>
  <si>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RIESGO OBJETIVO MÁXIMO</t>
  </si>
  <si>
    <t>Subvenciones</t>
  </si>
  <si>
    <t>Contratación</t>
  </si>
  <si>
    <t>Convenios</t>
  </si>
  <si>
    <t>Medios Propios</t>
  </si>
  <si>
    <t>Otros Proced Adm</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</si>
  <si>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</si>
  <si>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</si>
  <si>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</si>
  <si>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</si>
  <si>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</si>
  <si>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</si>
  <si>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</si>
  <si>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</si>
  <si>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</si>
  <si>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</si>
  <si>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</si>
  <si>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</si>
  <si>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</si>
  <si>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S.R6</t>
  </si>
  <si>
    <t>Doble financiación</t>
  </si>
  <si>
    <t>Incumplimiento de la prohibición de doble financiación.</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</si>
  <si>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</si>
  <si>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</si>
  <si>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</si>
  <si>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</si>
  <si>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</si>
  <si>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</si>
  <si>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</si>
  <si>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</si>
  <si>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</si>
  <si>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</si>
  <si>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</si>
  <si>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</si>
  <si>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</si>
  <si>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</si>
  <si>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</si>
  <si>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</si>
  <si>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</si>
  <si>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</si>
  <si>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</si>
  <si>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</si>
  <si>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</si>
  <si>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</si>
  <si>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</si>
  <si>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</si>
  <si>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</si>
  <si>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</si>
  <si>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</si>
  <si>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</si>
  <si>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</si>
  <si>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6.1</t>
  </si>
  <si>
    <t>S.C. 6.1</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</si>
  <si>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</si>
  <si>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S.I. 6.3</t>
  </si>
  <si>
    <t>S.C. 6.3</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</si>
  <si>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</si>
  <si>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S.I. 6.4</t>
  </si>
  <si>
    <t>S.C. 6.4</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</si>
  <si>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</si>
  <si>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S.I. 6.X</t>
  </si>
  <si>
    <t>S.C. 6.X</t>
  </si>
  <si>
    <t>C.R9</t>
  </si>
  <si>
    <t>C.I. 9.1</t>
  </si>
  <si>
    <t>C.C. 9.1</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</si>
  <si>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</si>
  <si>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C.I. 9.X</t>
  </si>
  <si>
    <t>C.C. 9.X</t>
  </si>
  <si>
    <t>CV.C. X.1</t>
  </si>
  <si>
    <t>CV.I. X.X</t>
  </si>
  <si>
    <t>CV.C. X.X</t>
  </si>
  <si>
    <t>OP.R2</t>
  </si>
  <si>
    <t>OP.I. X.X</t>
  </si>
  <si>
    <t>OP.I. 2.1</t>
  </si>
  <si>
    <t>OP.I. 2.3</t>
  </si>
  <si>
    <t>S.I. 6.5</t>
  </si>
  <si>
    <t>S.C. 6.5</t>
  </si>
  <si>
    <t>S.I. 6.6</t>
  </si>
  <si>
    <t>S.I. 6.7</t>
  </si>
  <si>
    <t>S.I. 6.8</t>
  </si>
  <si>
    <t>S.C. 6.6</t>
  </si>
  <si>
    <t>S.C. 6.7</t>
  </si>
  <si>
    <t>S.C. 6.8</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</si>
  <si>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</si>
  <si>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</si>
  <si>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CV.R8</t>
  </si>
  <si>
    <t>MP.R10</t>
  </si>
  <si>
    <t>C.I. 9.2</t>
  </si>
  <si>
    <t>C.I. 9.3</t>
  </si>
  <si>
    <t>C.I. 9.4</t>
  </si>
  <si>
    <t>C.I. 9.5</t>
  </si>
  <si>
    <t>C.I. 9.6</t>
  </si>
  <si>
    <t>C.I. 9.7</t>
  </si>
  <si>
    <t>C.C. 9.2</t>
  </si>
  <si>
    <t>C.C. 9.3</t>
  </si>
  <si>
    <t>C.C. 9.4</t>
  </si>
  <si>
    <t>C.C. 9.5</t>
  </si>
  <si>
    <t>C.C. 9.6</t>
  </si>
  <si>
    <t>C.C. 9.7</t>
  </si>
  <si>
    <t>MP.I. 10.1</t>
  </si>
  <si>
    <t>MP.I. 10.2</t>
  </si>
  <si>
    <t>MP.I. 10.3</t>
  </si>
  <si>
    <t>MP.I. 10.4</t>
  </si>
  <si>
    <t>MP.C. 10.1</t>
  </si>
  <si>
    <t>MP.C. 10.2</t>
  </si>
  <si>
    <t>MP.C. 10.3</t>
  </si>
  <si>
    <t>MP.C. 10.4</t>
  </si>
  <si>
    <t>CV.I. 8.1</t>
  </si>
  <si>
    <t>CV.I. 8.2</t>
  </si>
  <si>
    <t>CV.I. 8.3</t>
  </si>
  <si>
    <t>CV.I. 8.4</t>
  </si>
  <si>
    <t>CV.C. 8.1</t>
  </si>
  <si>
    <t>CV.C. 8.2</t>
  </si>
  <si>
    <t>CV.C. 8.3</t>
  </si>
  <si>
    <t>CV.C. 8.4</t>
  </si>
  <si>
    <t>● Lista de comprobación sobre doble financiación (puede servir de referencia la prevista en el Anexo III.D de la Orden HFP/1030/2021, de 29 de septiembre, por la que se configura el sistema de gestión del Plan de Recuperación, Transformación y Resiliencia).
● Verificar que laresolución administrativa advierta sobre la prohibición de doble financiación, con referencia a los artículos 191 del Reglamento 2018/1046 Financiero de la Unión y  9 del Reglamento 2021/241 por el que se establece el MRR, trasladando  a que la entidad ejecutora del subproyecto requiera al beneficiario final  la obligación de información sobre cualesquiera otros fondos (no sólo europeos) que hayan contribuido a la financiación de los mismos costes.
● Verificación de las declaraciones responsables de otras fuentes de financiación que incluyan las ayudas o subvenciones u otros instrumentos jurídicos que se hayan obtenido o solicitado para financiar las actuaciones correspondientes, tanto en el momento de formalizar la solicitud, como en cualquier momento posterior en que se produzca esta circunstancia.
● Verificar la realización de cuadros de financiación al nivel de proyecto/subproyecto/ línea de acción que proceda. 
● Obligar a la entidad ejecutora del subproyecto a que establezca medidas que impidan que se produzca un exceso de financiación de las actividades (por ejemplo, establecer la cofinanciación de convenios en base a porcentajes complementarios).</t>
  </si>
  <si>
    <t xml:space="preserve"> Instrumento de Gestión </t>
  </si>
  <si>
    <t>Riesgo: Incumplimiento de la prohibición de doble financiación.</t>
  </si>
  <si>
    <t xml:space="preserve">Ref. del Riesgo </t>
  </si>
  <si>
    <t>MP.I. 10.XX</t>
  </si>
  <si>
    <t>MP.C. 10.XX</t>
  </si>
  <si>
    <t>OP.C. 2.1</t>
  </si>
  <si>
    <t>OP.C. 2.3</t>
  </si>
  <si>
    <t>OP.C. 2.XX</t>
  </si>
  <si>
    <t>ENTIDAD PÚBLICA: MATERIALIZACIÓN DEL RIESGO DE EXPOSICIÓN A LA DOBLE FINANCIACIÓN.</t>
  </si>
  <si>
    <t>Entidad Pública</t>
  </si>
  <si>
    <t>INSTRUCCIONES DE USO DE LA HERRAMIENTA DE EVALUACIÓN RIESGO DE DOBLE FINANCIACIÓN (MATRIZ DE RIESGOS)</t>
  </si>
  <si>
    <t>Transformación y Resiliencia. (PRTR).</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</si>
  <si>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</si>
  <si>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</si>
  <si>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r>
      <t xml:space="preserve">La referencia secuencial para el riesgo de incumplimiento de la prohibición de doble financiación para </t>
    </r>
    <r>
      <rPr>
        <b/>
        <sz val="11"/>
        <color theme="1"/>
        <rFont val="Calibri"/>
        <family val="2"/>
        <scheme val="minor"/>
      </rPr>
      <t>entidades públicas</t>
    </r>
    <r>
      <rPr>
        <sz val="11"/>
        <color theme="1"/>
        <rFont val="Calibri"/>
        <family val="2"/>
        <scheme val="minor"/>
      </rPr>
      <t xml:space="preserve"> es la siguiente: </t>
    </r>
  </si>
  <si>
    <t>La matriz de riesgos se ha estructurado de la siguiente forma:</t>
  </si>
  <si>
    <t xml:space="preserve">● Resultado de la Autoevaluación: Donde se calculará automáticamente el resultado de los siguientes riesgos: </t>
  </si>
  <si>
    <t>Se incluye como gasto subvencionable el IVA compensable.</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</si>
  <si>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</si>
  <si>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</si>
  <si>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 xml:space="preserve">●  Establecer medidas de comprobación de autorización del gasto.  
</t>
  </si>
  <si>
    <t>Indicador de riesgo según convocatoria</t>
  </si>
  <si>
    <t>Actuacion</t>
  </si>
  <si>
    <t>UNICO I+D 6G 2021</t>
  </si>
  <si>
    <t>UNICO Sectorial 5G: Emergencias</t>
  </si>
  <si>
    <t>Actuación a evaluar</t>
  </si>
  <si>
    <t>Otras</t>
  </si>
  <si>
    <t>No aplica</t>
  </si>
  <si>
    <t>3. Para su facilidad, filtre la tabla respecto a la celda B13.</t>
  </si>
  <si>
    <t>INSTRUCCIONES DE USO DE LA HERRAMIENTA DE EVALUACIÓN RIESGO DE INCUMPLIMIENTO DE LAS OBLIGACIONES DE PROHIBICIÓN DE DOBLE FINANCIACIÓN. (MATRIZ DE RIESGOS)</t>
  </si>
  <si>
    <t>El equipo de autoevaluación debe de rellenar únicamente las casillas en blanco</t>
  </si>
  <si>
    <r>
      <t xml:space="preserve">La financiación aportada por terceros no es finalista y no existe un criterio de reparto de la misma.
</t>
    </r>
    <r>
      <rPr>
        <sz val="9"/>
        <color theme="1"/>
        <rFont val="Calibri"/>
        <family val="2"/>
        <scheme val="minor"/>
      </rPr>
      <t xml:space="preserve">
En el convenio o acuerdo de financiación de terceros no se señala específicamente las actuaciones a las que se destinan las cuantías financiadas.</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</si>
  <si>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</si>
  <si>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t xml:space="preserve">
● (6) para subvenciones (S.R6)
● (9) para Contratación (C.R9)
● (8) para Convenios (CV.R8)
● (10) para Medios Propios (MP.R10)
● (2) para Otros Procedimientos.(OP.R2)</t>
  </si>
  <si>
    <r>
      <t xml:space="preserve">2. La entidad que proceda a realizar el ejercicio de evaluación </t>
    </r>
    <r>
      <rPr>
        <b/>
        <sz val="11"/>
        <rFont val="Calibri"/>
        <family val="2"/>
        <scheme val="minor"/>
      </rPr>
      <t>deberá elegir el método de gestión que le corresponda.</t>
    </r>
  </si>
  <si>
    <t>Ej.  Si como entidad pública ha convocado dos subvenciones diferentes y desea analizar de modo separado el riesgo de incumplimiento de las obligaciones de comunicación en relación a esas dos convocatorias, debe rellenar la evaluación en la referencia S.R6 y crear una nueva referencia S.R6.1 para la siguiente convocatoria, analizando como mínimo los indicadores de riesgo y controles propuestos y creando y completando en las hojas de métodos de gestión e indicadores de riesgos las correspondientes filas.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</si>
  <si>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</si>
  <si>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</si>
  <si>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Las subvenciones otorgadas con fondos del MRR y las subvenciones financiadas con otros fondos no han quedado reflejadas en la BDNS</t>
  </si>
  <si>
    <t>Las contratos otorgados con fondos del MRR y las contratos financiados con otros fondos no han quedado reflejadas en la Plataforma de contratación del Sector público o equivalente.</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</si>
  <si>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</si>
  <si>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se  identifican los costes mediante: a) Sistema de contabilidad separado o b) un código contable adecuado.</t>
  </si>
  <si>
    <t>No existe documentación acreditativa (p.ej. facturas, certificaciones) de que la financiación procedente de otros instrumentos no se ha empleado en cubrir los mismos costes financiados con los fondos del MRR.</t>
  </si>
  <si>
    <t>S.I. 6.2</t>
  </si>
  <si>
    <t>S.C. 6.2</t>
  </si>
  <si>
    <t>OP.I. 2.2</t>
  </si>
  <si>
    <t>OP.C. 2.2</t>
  </si>
  <si>
    <t>OP.C. 2.4</t>
  </si>
  <si>
    <t>OP.I. 2.4</t>
  </si>
  <si>
    <r>
      <rPr>
        <b/>
        <sz val="9"/>
        <color theme="1"/>
        <rFont val="Calibri"/>
        <family val="2"/>
        <scheme val="minor"/>
      </rPr>
      <t xml:space="preserve">Existen gastos comunes entre beneficiarios </t>
    </r>
    <r>
      <rPr>
        <sz val="9"/>
        <color theme="1"/>
        <rFont val="Calibri"/>
        <family val="2"/>
        <scheme val="minor"/>
      </rPr>
      <t>sin que este regulado el reparto de los gastos comunes entre beneficiarios, o bien este previsto en el régimen de partificación en el instrumento jurídico de la ayuda.</t>
    </r>
  </si>
  <si>
    <t>S.I. 6.9</t>
  </si>
  <si>
    <t>S.C. 6.9</t>
  </si>
  <si>
    <t>C.I. 9.8</t>
  </si>
  <si>
    <t>C.C. 9.8</t>
  </si>
  <si>
    <t>CV.I. 8.5</t>
  </si>
  <si>
    <t>MP.I. 10.5</t>
  </si>
  <si>
    <t>CV.C. 8.5</t>
  </si>
  <si>
    <t>MP.C. 10.5</t>
  </si>
  <si>
    <t>OP.I. 2.5</t>
  </si>
  <si>
    <t>OP.C. 2.5</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</si>
  <si>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</si>
  <si>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</si>
  <si>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Panel de Inicio de Entidades Responsables de Actuaciones de Subproyectos del Plan de Recuperación</t>
  </si>
  <si>
    <t>4. Rellene los campos habilitados. Puede comprobar en la columna K de la pestaña de Métodos de Gestión si ha completado todos los campos necesarios o no. Por favor, continue hasta tener completada toda la evaluación.</t>
  </si>
  <si>
    <t>5. Complete y remita la evaluación en caso de estar habilitado por la Herramienta de reporte del PRTR de subproyectos (HRS), puede acceder mediante el enlace</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</si>
  <si>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</si>
  <si>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</si>
  <si>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</si>
  <si>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</si>
  <si>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</si>
  <si>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</si>
  <si>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Guía del Sistema de seguimiento y acreditación del cumplimiento de Hitos y Objetivos en el ámbito del plan de recuperación, transformación y resiliencia.</t>
  </si>
  <si>
    <t>Documentos y Enlaces de interes en el PRTR - Council Implementing Decision (o CID).</t>
  </si>
  <si>
    <t>Resolución 1/2022, de 12 de abril, de la Secretaria General de Fondos Europeos, por la que se establecen instrucciones a fin de clarificar la condición de entidad ejecutora.</t>
  </si>
  <si>
    <t>Directiva (UE) 2017/1371 del Parlamento Europeo y del Consejo de 5 de julio de 2017 sobre la lucha contra el fraude que afecta a los intereses financieros de la Unión a través del Derecho penal</t>
  </si>
  <si>
    <t xml:space="preserve">UNICO Demanda CCAA -  Servicios Públicos </t>
  </si>
  <si>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</si>
  <si>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C15.I02.P01.01</t>
  </si>
  <si>
    <t>UNICO Demanda CCAA -  Industrias y Empresas (polígonos)</t>
  </si>
  <si>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</si>
  <si>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C15.I02.P01.02</t>
  </si>
  <si>
    <t>UNICO Demanda CCAA - Bono Social</t>
  </si>
  <si>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</si>
  <si>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C15.I03.P01.01</t>
  </si>
  <si>
    <t xml:space="preserve">UNICO Demanda CCAA - Edificios </t>
  </si>
  <si>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</si>
  <si>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C15.I04.P01.01</t>
  </si>
  <si>
    <t>C15.I06.P01.06</t>
  </si>
  <si>
    <t>UNICO I+D - 6G 2022-Subprograma de infraestructuras de investigación y equipamiento científico-técnico</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</si>
  <si>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</si>
  <si>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C15.I06.P01.20</t>
  </si>
  <si>
    <t>UNICO I+D - 6G 2023 - Subprograma de infraestructuras de investigación y equipamiento científico-técnico</t>
  </si>
  <si>
    <t>C15.I06.P01.17</t>
  </si>
  <si>
    <t>C15.I06.P01.14</t>
  </si>
  <si>
    <t>COD_ACTUACION</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</si>
  <si>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</si>
  <si>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UNICO I+D Cloud: centros de I+D</t>
  </si>
  <si>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</si>
  <si>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C15.I05.P01.02</t>
  </si>
  <si>
    <t>Equipo de Evaluación</t>
  </si>
  <si>
    <t>CR.R9</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</si>
  <si>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</si>
  <si>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</si>
  <si>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</si>
  <si>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</si>
  <si>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</si>
  <si>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</si>
  <si>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</si>
  <si>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</si>
  <si>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</si>
  <si>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</si>
  <si>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</si>
  <si>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</si>
  <si>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</si>
  <si>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</si>
  <si>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</si>
  <si>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</si>
  <si>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</si>
  <si>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</si>
  <si>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</si>
  <si>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</si>
  <si>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</si>
  <si>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</si>
  <si>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</si>
  <si>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</si>
  <si>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</si>
  <si>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</si>
  <si>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</si>
  <si>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 xml:space="preserve">2. Si se procede a evaluar alguna de estos programas: UNICO Demanda CCAA ( Servicios Públicos, Industria y empresas, polígonos, Bono social y Edificios), UNICO I+D 6G 2021, UNICO I+D 6G 2022,2023, </t>
  </si>
  <si>
    <t xml:space="preserve">  UNICO Sectorial  5G 2022 y 2023, UNICO I+D Cloud: centros I+D o UNICO Sectorial 5G: Emergencias, seleccione la misma en " Actuación a evaluar", en caso contrario seleccione "Otras".</t>
  </si>
  <si>
    <t xml:space="preserve"> CONTROLES ESTÁNDARES</t>
  </si>
  <si>
    <t>Descripción del control estándar</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</si>
  <si>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</si>
  <si>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</si>
  <si>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</si>
  <si>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</si>
  <si>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</si>
  <si>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</si>
  <si>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 xml:space="preserve"> ●  Contar con procedimientos para la publicación y actualizacion en la Plataforma de contratación del Sector público o equivalente.</t>
  </si>
  <si>
    <t xml:space="preserve">● Con carácter general seguir el criterio de: No  utilizar otros fondos europeos en actuaciones financiadas con el MRR.
● En caso contrario, las  bases  reguladoras  deberán advertir  sobre  la prohibición  de  que  no  han  de  cubrir  los  mismos  costes,  trasladando  la  obligación  al beneficiario  de  que informe  sobre  cualesquiera  otros  fondos  (no  sólo europeos)  que hayan contribuido también a la financiación de las mismas actuaciones. </t>
  </si>
  <si>
    <t>● Con carácter general seguir el criterio de: No establecer gastos comunes entre beneficiarios.
● En caso contrario, establecer en el convenio el régimen de partipación en los mismos por cada parte.</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</si>
  <si>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</si>
  <si>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</si>
  <si>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</si>
  <si>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</si>
  <si>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</si>
  <si>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</si>
  <si>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</si>
  <si>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</si>
  <si>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</si>
  <si>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En dicha pestaña se deberán responder una serie de preguntas.</t>
  </si>
  <si>
    <t>El cuestionario y la evaluación de los indicadores de riesgos deberá ser firmado y remitido a SETELECO cargándolo en la :</t>
  </si>
  <si>
    <t xml:space="preserve"> Herramienta de Reporte de Subproyectos (HRS) </t>
  </si>
  <si>
    <t>Cada riesgo de incumplimiento de la prohibición de doble financiación tiene su listado de posibles indicadores de riesgo y de controles estándar propuestos.</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</si>
  <si>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</si>
  <si>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S.R.6, C.R9, CV.R8, MP.R10, OP.R2,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</si>
  <si>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 comienzan como S.I. 1.1., los del riesgo C.R2 como C.I. 2.1., etc…) y números secuenciales a los controles de cada uno de los riesgos (por ejemplo, los controles del riesgo S.R1 comienzan como S.C. 1.1., los del riesgo C.R2 como C.C. 2.1., etc…).</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</si>
  <si>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</si>
  <si>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1: EVALUACIÓN DE LA EXPOSICIÓN A RIESGOS DE DOBLE FINANCIACIÓN - S</t>
    </r>
    <r>
      <rPr>
        <b/>
        <u/>
        <sz val="12"/>
        <color theme="1"/>
        <rFont val="Calibri"/>
        <family val="2"/>
        <scheme val="minor"/>
      </rPr>
      <t>UBVENCIONES (S), CONTRATACIÓN (C), CONVENIO (CV), MEDIOS PROPIOS(MP), OTROS PROCEDIMIENTOS (OP).</t>
    </r>
  </si>
  <si>
    <t>1. Elija el método de gestión: Subvención (S), Contratación (C), Convenio (CV), Medio Propio (MP), Otros Procedimientos (OP) que desea cumplimentar.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</si>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</sst>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sz val="9"/>
      <color indexed="8"/>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i/>
      <sz val="8"/>
      <color theme="1"/>
      <name val="Calibri"/>
      <family val="2"/>
      <scheme val="minor"/>
    </font>
    <font>
      <b/>
      <i/>
      <sz val="8"/>
      <color theme="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sz val="10"/>
      <color theme="0"/>
      <name val="Arial"/>
      <family val="2"/>
    </font>
    <font>
      <u/>
      <sz val="12"/>
      <color theme="10"/>
      <name val="Arial"/>
      <family val="2"/>
    </font>
    <font>
      <sz val="8"/>
      <color rgb="FF00B0F0"/>
      <name val="Calibri"/>
      <family val="2"/>
      <scheme val="minor"/>
    </font>
    <font>
      <sz val="8"/>
      <color rgb="FF548235"/>
      <name val="Calibri"/>
      <family val="2"/>
      <scheme val="minor"/>
    </font>
    <font>
      <b/>
      <i/>
      <u/>
      <sz val="9"/>
      <color theme="1"/>
      <name val="Calibri"/>
      <family val="2"/>
      <scheme val="minor"/>
    </font>
    <font>
      <i/>
      <sz val="8"/>
      <color theme="4" tint="-0.249977111117893"/>
      <name val="Calibri"/>
      <family val="2"/>
      <scheme val="minor"/>
    </font>
    <font>
      <i/>
      <sz val="8"/>
      <color rgb="FFFF3300"/>
      <name val="Calibri"/>
      <family val="2"/>
      <scheme val="minor"/>
    </font>
    <font>
      <i/>
      <sz val="8"/>
      <color rgb="FF0070C0"/>
      <name val="Calibri"/>
      <family val="2"/>
      <scheme val="minor"/>
    </font>
    <font>
      <i/>
      <sz val="8"/>
      <color theme="8" tint="-0.249977111117893"/>
      <name val="Calibri"/>
      <family val="2"/>
      <scheme val="minor"/>
    </font>
    <font>
      <b/>
      <i/>
      <sz val="9"/>
      <name val="Calibri"/>
      <family val="2"/>
      <scheme val="minor"/>
    </font>
    <font>
      <b/>
      <i/>
      <u/>
      <sz val="9"/>
      <name val="Calibri"/>
      <family val="2"/>
      <scheme val="minor"/>
    </font>
    <font>
      <i/>
      <sz val="9"/>
      <name val="Calibri"/>
      <family val="2"/>
      <scheme val="minor"/>
    </font>
    <font>
      <b/>
      <i/>
      <sz val="9"/>
      <color rgb="FF00B050"/>
      <name val="Calibri"/>
      <family val="2"/>
      <scheme val="minor"/>
    </font>
    <font>
      <i/>
      <sz val="8"/>
      <color rgb="FF00B050"/>
      <name val="Calibri"/>
      <family val="2"/>
      <scheme val="minor"/>
    </font>
    <font>
      <i/>
      <sz val="10"/>
      <color theme="1"/>
      <name val="Calibri"/>
      <family val="2"/>
      <scheme val="minor"/>
    </font>
    <font>
      <u/>
      <sz val="11"/>
      <color rgb="FF0070C0"/>
      <name val="Calibri"/>
      <family val="2"/>
      <scheme val="minor"/>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4"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6" tint="0.59999389629810485"/>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theme="0" tint="-0.34998626667073579"/>
      </top>
      <bottom style="thin">
        <color theme="0" tint="-0.34998626667073579"/>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double">
        <color indexed="64"/>
      </bottom>
      <diagonal/>
    </border>
    <border>
      <left style="thin">
        <color indexed="64"/>
      </left>
      <right style="thin">
        <color indexed="64"/>
      </right>
      <top/>
      <bottom style="thin">
        <color theme="0" tint="-0.34998626667073579"/>
      </bottom>
      <diagonal/>
    </border>
  </borders>
  <cellStyleXfs count="3">
    <xf numFmtId="0" fontId="0" fillId="0" borderId="0"/>
    <xf numFmtId="0" fontId="11" fillId="0" borderId="0"/>
    <xf numFmtId="0" fontId="24" fillId="0" borderId="0" applyNumberFormat="0" applyFill="0" applyBorder="0" applyAlignment="0" applyProtection="0"/>
  </cellStyleXfs>
  <cellXfs count="26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9" borderId="1" xfId="1" applyFont="1" applyFill="1" applyBorder="1" applyAlignment="1">
      <alignment horizontal="center" vertical="center" wrapText="1"/>
    </xf>
    <xf numFmtId="0" fontId="12" fillId="9" borderId="8" xfId="1" applyFont="1" applyFill="1" applyBorder="1" applyAlignment="1">
      <alignment horizontal="center" vertical="center" wrapText="1"/>
    </xf>
    <xf numFmtId="0" fontId="10" fillId="10" borderId="1" xfId="1" applyFont="1" applyFill="1" applyBorder="1" applyAlignment="1">
      <alignment horizontal="center" vertical="center"/>
    </xf>
    <xf numFmtId="0" fontId="12" fillId="12" borderId="1" xfId="1" applyFont="1" applyFill="1" applyBorder="1" applyAlignment="1">
      <alignment horizontal="center" vertical="center" wrapText="1"/>
    </xf>
    <xf numFmtId="0" fontId="13" fillId="12" borderId="1" xfId="1" applyFont="1" applyFill="1" applyBorder="1" applyAlignment="1">
      <alignment horizontal="center" vertical="center" wrapText="1"/>
    </xf>
    <xf numFmtId="0" fontId="13" fillId="12" borderId="2" xfId="1" applyFont="1" applyFill="1" applyBorder="1" applyAlignment="1">
      <alignment horizontal="center" vertical="center" wrapText="1"/>
    </xf>
    <xf numFmtId="0" fontId="27" fillId="0" borderId="0" xfId="1" applyFont="1"/>
    <xf numFmtId="0" fontId="29" fillId="0" borderId="0" xfId="0" applyFont="1" applyAlignment="1">
      <alignment vertical="center"/>
    </xf>
    <xf numFmtId="0" fontId="10" fillId="6" borderId="1" xfId="0" applyFont="1" applyFill="1" applyBorder="1" applyAlignment="1">
      <alignment vertical="center" wrapText="1"/>
    </xf>
    <xf numFmtId="0" fontId="10" fillId="13" borderId="1" xfId="0" applyFont="1" applyFill="1" applyBorder="1" applyAlignment="1">
      <alignment vertical="center" wrapText="1"/>
    </xf>
    <xf numFmtId="0" fontId="10" fillId="14" borderId="1" xfId="0" applyFont="1" applyFill="1" applyBorder="1" applyAlignment="1">
      <alignment vertical="center" wrapText="1"/>
    </xf>
    <xf numFmtId="0" fontId="30"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0" fillId="13" borderId="1" xfId="0" applyFill="1" applyBorder="1"/>
    <xf numFmtId="0" fontId="0" fillId="14" borderId="1" xfId="0" applyFill="1" applyBorder="1"/>
    <xf numFmtId="0" fontId="0" fillId="6" borderId="1" xfId="0" applyFill="1" applyBorder="1"/>
    <xf numFmtId="0" fontId="1" fillId="9" borderId="1" xfId="0" applyFont="1" applyFill="1" applyBorder="1" applyAlignment="1">
      <alignment horizontal="center"/>
    </xf>
    <xf numFmtId="0" fontId="30" fillId="0" borderId="16" xfId="0" applyFont="1" applyBorder="1" applyAlignment="1" applyProtection="1">
      <alignment vertical="center" wrapText="1"/>
      <protection locked="0"/>
    </xf>
    <xf numFmtId="0" fontId="30" fillId="0" borderId="16" xfId="0" applyFont="1" applyBorder="1" applyAlignment="1" applyProtection="1">
      <alignment vertical="center"/>
      <protection locked="0"/>
    </xf>
    <xf numFmtId="0" fontId="30" fillId="0" borderId="16" xfId="0" applyFont="1" applyBorder="1" applyAlignment="1" applyProtection="1">
      <alignment horizontal="center" vertical="center"/>
      <protection locked="0"/>
    </xf>
    <xf numFmtId="0" fontId="0" fillId="0" borderId="17" xfId="0" applyBorder="1"/>
    <xf numFmtId="0" fontId="32" fillId="0" borderId="9" xfId="0" applyFont="1" applyBorder="1" applyAlignment="1" applyProtection="1">
      <alignment vertical="center"/>
      <protection locked="0"/>
    </xf>
    <xf numFmtId="0" fontId="0" fillId="0" borderId="14" xfId="0" applyBorder="1"/>
    <xf numFmtId="0" fontId="33"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5" fillId="0" borderId="16" xfId="0" applyFont="1" applyBorder="1" applyAlignment="1" applyProtection="1">
      <alignment vertical="center"/>
      <protection locked="0"/>
    </xf>
    <xf numFmtId="0" fontId="30" fillId="0" borderId="1" xfId="0" applyFont="1" applyBorder="1" applyAlignment="1" applyProtection="1">
      <alignment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6" fillId="0" borderId="14" xfId="0" applyFont="1" applyBorder="1" applyAlignment="1">
      <alignment vertical="center" wrapText="1"/>
    </xf>
    <xf numFmtId="0" fontId="30" fillId="0" borderId="0" xfId="0" applyFont="1" applyAlignment="1" applyProtection="1">
      <alignment horizontal="center" vertical="center"/>
      <protection locked="0"/>
    </xf>
    <xf numFmtId="0" fontId="33" fillId="0" borderId="0" xfId="0" applyFont="1" applyAlignment="1" applyProtection="1">
      <alignment vertical="center" wrapText="1"/>
      <protection locked="0"/>
    </xf>
    <xf numFmtId="0" fontId="33"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36" fillId="0" borderId="0" xfId="0" applyFont="1" applyAlignment="1">
      <alignment horizontal="right" vertical="center" wrapText="1"/>
    </xf>
    <xf numFmtId="0" fontId="38" fillId="0" borderId="0" xfId="0" applyFont="1" applyAlignment="1" applyProtection="1">
      <alignment vertical="center" wrapText="1"/>
      <protection locked="0"/>
    </xf>
    <xf numFmtId="0" fontId="38" fillId="0" borderId="0" xfId="0" applyFont="1" applyAlignment="1" applyProtection="1">
      <alignment vertical="center"/>
      <protection locked="0"/>
    </xf>
    <xf numFmtId="0" fontId="31" fillId="0" borderId="0" xfId="0" applyFont="1" applyAlignment="1">
      <alignment vertical="center"/>
    </xf>
    <xf numFmtId="0" fontId="31"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6"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7" borderId="1" xfId="1" applyNumberFormat="1" applyFont="1" applyFill="1" applyBorder="1" applyAlignment="1">
      <alignment horizontal="center" vertical="center"/>
    </xf>
    <xf numFmtId="0" fontId="17" fillId="18" borderId="6" xfId="1" applyFont="1" applyFill="1" applyBorder="1" applyAlignment="1">
      <alignment horizontal="center" vertical="center" wrapText="1"/>
    </xf>
    <xf numFmtId="0" fontId="12" fillId="12" borderId="18" xfId="1" applyFont="1" applyFill="1" applyBorder="1" applyAlignment="1">
      <alignment horizontal="center" vertical="center" wrapText="1"/>
    </xf>
    <xf numFmtId="0" fontId="12" fillId="12" borderId="8" xfId="1" applyFont="1" applyFill="1" applyBorder="1" applyAlignment="1">
      <alignment horizontal="center" vertical="center" wrapText="1"/>
    </xf>
    <xf numFmtId="0" fontId="10" fillId="18" borderId="1" xfId="1" applyFont="1" applyFill="1" applyBorder="1" applyAlignment="1">
      <alignment horizontal="center" vertical="center"/>
    </xf>
    <xf numFmtId="1" fontId="10" fillId="10" borderId="1" xfId="1" applyNumberFormat="1" applyFont="1" applyFill="1" applyBorder="1" applyAlignment="1">
      <alignment horizontal="center" vertical="center"/>
    </xf>
    <xf numFmtId="1" fontId="0" fillId="17" borderId="0" xfId="0" applyNumberFormat="1" applyFill="1" applyAlignment="1">
      <alignment horizontal="center"/>
    </xf>
    <xf numFmtId="0" fontId="12" fillId="10" borderId="1" xfId="1" applyFont="1" applyFill="1" applyBorder="1" applyAlignment="1">
      <alignment vertical="center" wrapText="1"/>
    </xf>
    <xf numFmtId="0" fontId="10" fillId="9" borderId="1" xfId="1" applyFont="1" applyFill="1" applyBorder="1" applyAlignment="1">
      <alignment horizontal="center" vertical="center"/>
    </xf>
    <xf numFmtId="1" fontId="10" fillId="15"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2" fontId="10" fillId="17" borderId="1" xfId="1" applyNumberFormat="1" applyFont="1" applyFill="1" applyBorder="1" applyAlignment="1" applyProtection="1">
      <alignment horizontal="center" vertical="center"/>
      <protection locked="0"/>
    </xf>
    <xf numFmtId="0" fontId="10" fillId="10" borderId="1" xfId="1" applyFont="1" applyFill="1" applyBorder="1" applyAlignment="1" applyProtection="1">
      <alignment horizontal="center" vertical="center"/>
      <protection locked="0"/>
    </xf>
    <xf numFmtId="0" fontId="31" fillId="16" borderId="13" xfId="0" applyFont="1" applyFill="1" applyBorder="1" applyAlignment="1">
      <alignment horizontal="center" vertical="center" wrapText="1"/>
    </xf>
    <xf numFmtId="1" fontId="0" fillId="0" borderId="4" xfId="0" applyNumberFormat="1" applyBorder="1" applyAlignment="1">
      <alignment horizontal="center"/>
    </xf>
    <xf numFmtId="0" fontId="30" fillId="0" borderId="20" xfId="0" applyFont="1" applyBorder="1" applyAlignment="1">
      <alignment vertical="center"/>
    </xf>
    <xf numFmtId="0" fontId="0" fillId="9"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7" fillId="0" borderId="0" xfId="0" applyFont="1" applyAlignment="1">
      <alignment vertical="center" wrapText="1"/>
    </xf>
    <xf numFmtId="0" fontId="30" fillId="0" borderId="0" xfId="0" applyFont="1" applyAlignment="1">
      <alignment vertical="center"/>
    </xf>
    <xf numFmtId="0" fontId="31" fillId="16" borderId="12" xfId="0" applyFont="1" applyFill="1" applyBorder="1" applyAlignment="1">
      <alignment vertical="center" wrapText="1"/>
    </xf>
    <xf numFmtId="0" fontId="31" fillId="16" borderId="10" xfId="0" applyFont="1" applyFill="1" applyBorder="1" applyAlignment="1">
      <alignment vertical="center" wrapText="1"/>
    </xf>
    <xf numFmtId="0" fontId="18" fillId="10" borderId="1" xfId="1" applyFont="1" applyFill="1" applyBorder="1" applyAlignment="1">
      <alignment vertical="center" wrapText="1"/>
    </xf>
    <xf numFmtId="0" fontId="31" fillId="0" borderId="1" xfId="0" applyFont="1" applyBorder="1" applyAlignment="1">
      <alignment vertical="center"/>
    </xf>
    <xf numFmtId="0" fontId="12" fillId="7" borderId="5" xfId="1" applyFont="1" applyFill="1" applyBorder="1" applyAlignment="1">
      <alignment horizontal="center" vertical="center" wrapText="1"/>
    </xf>
    <xf numFmtId="0" fontId="39" fillId="0" borderId="1" xfId="1" applyFont="1" applyBorder="1" applyAlignment="1">
      <alignment horizontal="center" vertical="center"/>
    </xf>
    <xf numFmtId="0" fontId="10" fillId="5" borderId="1" xfId="1" applyFont="1" applyFill="1" applyBorder="1" applyAlignment="1" applyProtection="1">
      <alignment horizontal="center" vertical="center"/>
      <protection locked="0"/>
    </xf>
    <xf numFmtId="0" fontId="10" fillId="5" borderId="1" xfId="1" applyFont="1" applyFill="1" applyBorder="1" applyAlignment="1">
      <alignment horizontal="center" vertical="center"/>
    </xf>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13" borderId="1" xfId="1" applyFont="1" applyFill="1" applyBorder="1" applyAlignment="1">
      <alignment horizontal="center" vertical="center"/>
    </xf>
    <xf numFmtId="0" fontId="17" fillId="0" borderId="0" xfId="1" applyFont="1"/>
    <xf numFmtId="0" fontId="40" fillId="0" borderId="0" xfId="1" applyFont="1"/>
    <xf numFmtId="0" fontId="13"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1" fillId="0" borderId="0" xfId="1" applyFont="1"/>
    <xf numFmtId="0" fontId="11" fillId="0" borderId="1" xfId="1" applyBorder="1"/>
    <xf numFmtId="1" fontId="10" fillId="10" borderId="2" xfId="1" applyNumberFormat="1" applyFont="1" applyFill="1" applyBorder="1" applyAlignment="1">
      <alignment horizontal="center" vertical="center"/>
    </xf>
    <xf numFmtId="0" fontId="15" fillId="0" borderId="0" xfId="1" applyFont="1"/>
    <xf numFmtId="0" fontId="13"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31" fillId="0" borderId="2" xfId="0" applyFont="1" applyBorder="1" applyAlignment="1">
      <alignment vertical="center"/>
    </xf>
    <xf numFmtId="0" fontId="31" fillId="0" borderId="2" xfId="0" applyFont="1" applyBorder="1" applyAlignment="1">
      <alignment vertical="center" wrapText="1"/>
    </xf>
    <xf numFmtId="0" fontId="31" fillId="0" borderId="0" xfId="0" applyFont="1" applyAlignment="1">
      <alignment vertical="center" wrapText="1"/>
    </xf>
    <xf numFmtId="0" fontId="5" fillId="0" borderId="0" xfId="0" applyFont="1" applyAlignment="1">
      <alignment vertical="center" wrapText="1"/>
    </xf>
    <xf numFmtId="0" fontId="46" fillId="0" borderId="0" xfId="0" applyFont="1" applyAlignment="1">
      <alignment horizontal="left" vertical="top" wrapText="1"/>
    </xf>
    <xf numFmtId="0" fontId="46" fillId="0" borderId="0" xfId="0" applyFont="1" applyAlignment="1">
      <alignment vertical="center"/>
    </xf>
    <xf numFmtId="0" fontId="18" fillId="10" borderId="1" xfId="1" applyFont="1" applyFill="1" applyBorder="1" applyAlignment="1">
      <alignment vertical="top" wrapText="1"/>
    </xf>
    <xf numFmtId="0" fontId="0" fillId="0" borderId="0" xfId="0" applyAlignment="1">
      <alignment horizontal="center" vertical="center"/>
    </xf>
    <xf numFmtId="0" fontId="18" fillId="10" borderId="7" xfId="1" applyFont="1" applyFill="1" applyBorder="1" applyAlignment="1">
      <alignment vertical="center" wrapText="1"/>
    </xf>
    <xf numFmtId="0" fontId="10" fillId="21" borderId="1" xfId="1" applyFont="1" applyFill="1" applyBorder="1" applyAlignment="1">
      <alignment horizontal="center" vertical="center"/>
    </xf>
    <xf numFmtId="0" fontId="49" fillId="0" borderId="0" xfId="1" applyFont="1"/>
    <xf numFmtId="0" fontId="49" fillId="0" borderId="0" xfId="1" applyFont="1" applyAlignment="1">
      <alignment wrapText="1"/>
    </xf>
    <xf numFmtId="0" fontId="50" fillId="0" borderId="0" xfId="1" applyFont="1" applyAlignment="1">
      <alignment wrapText="1"/>
    </xf>
    <xf numFmtId="0" fontId="10" fillId="4" borderId="1" xfId="1" applyFont="1" applyFill="1" applyBorder="1" applyAlignment="1" applyProtection="1">
      <alignment vertical="center" wrapText="1"/>
      <protection locked="0"/>
    </xf>
    <xf numFmtId="0" fontId="39" fillId="0" borderId="1" xfId="1" applyFont="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1" fontId="10" fillId="15" borderId="1" xfId="1" applyNumberFormat="1" applyFont="1" applyFill="1" applyBorder="1" applyAlignment="1" applyProtection="1">
      <alignment horizontal="center" vertical="center"/>
      <protection locked="0"/>
    </xf>
    <xf numFmtId="0" fontId="11" fillId="0" borderId="1" xfId="1" applyBorder="1" applyProtection="1">
      <protection locked="0"/>
    </xf>
    <xf numFmtId="0" fontId="10" fillId="9" borderId="1" xfId="1" applyFont="1" applyFill="1" applyBorder="1" applyAlignment="1" applyProtection="1">
      <alignment horizontal="center" vertical="center"/>
      <protection locked="0"/>
    </xf>
    <xf numFmtId="1" fontId="10" fillId="10" borderId="2" xfId="1" applyNumberFormat="1" applyFont="1" applyFill="1" applyBorder="1" applyAlignment="1" applyProtection="1">
      <alignment horizontal="center" vertical="center"/>
      <protection locked="0"/>
    </xf>
    <xf numFmtId="1" fontId="10" fillId="10" borderId="1" xfId="1" applyNumberFormat="1" applyFont="1" applyFill="1" applyBorder="1" applyAlignment="1" applyProtection="1">
      <alignment horizontal="center" vertical="center"/>
      <protection locked="0"/>
    </xf>
    <xf numFmtId="0" fontId="10" fillId="18" borderId="8"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protection locked="0"/>
    </xf>
    <xf numFmtId="0" fontId="31" fillId="16" borderId="1" xfId="0" applyFont="1" applyFill="1" applyBorder="1" applyAlignment="1">
      <alignment vertical="center" wrapText="1"/>
    </xf>
    <xf numFmtId="1" fontId="0" fillId="19" borderId="1" xfId="0" applyNumberFormat="1" applyFill="1" applyBorder="1" applyAlignment="1">
      <alignment horizontal="center"/>
    </xf>
    <xf numFmtId="0" fontId="31" fillId="0" borderId="23" xfId="1" applyFont="1" applyBorder="1" applyProtection="1">
      <protection locked="0"/>
    </xf>
    <xf numFmtId="0" fontId="15" fillId="0" borderId="24" xfId="1" applyFont="1" applyBorder="1" applyProtection="1">
      <protection locked="0"/>
    </xf>
    <xf numFmtId="0" fontId="12" fillId="21" borderId="1" xfId="1" applyFont="1" applyFill="1" applyBorder="1" applyAlignment="1">
      <alignment horizontal="center" vertical="center"/>
    </xf>
    <xf numFmtId="0" fontId="12" fillId="13" borderId="1" xfId="1" applyFont="1" applyFill="1" applyBorder="1" applyAlignment="1">
      <alignment horizontal="center" vertical="center"/>
    </xf>
    <xf numFmtId="0" fontId="13" fillId="18" borderId="6" xfId="1" applyFont="1" applyFill="1" applyBorder="1" applyAlignment="1">
      <alignment horizontal="center" vertical="center" wrapText="1"/>
    </xf>
    <xf numFmtId="0" fontId="12" fillId="5" borderId="1" xfId="1" applyFont="1" applyFill="1" applyBorder="1" applyAlignment="1">
      <alignment horizontal="center" vertical="center"/>
    </xf>
    <xf numFmtId="0" fontId="12" fillId="20" borderId="1" xfId="1" applyFont="1" applyFill="1" applyBorder="1" applyAlignment="1">
      <alignment horizontal="center" vertical="center"/>
    </xf>
    <xf numFmtId="0" fontId="12" fillId="18" borderId="1" xfId="1" applyFont="1" applyFill="1" applyBorder="1" applyAlignment="1">
      <alignment horizontal="center" vertical="center"/>
    </xf>
    <xf numFmtId="0" fontId="10" fillId="10" borderId="1" xfId="1" applyFont="1" applyFill="1" applyBorder="1" applyAlignment="1">
      <alignment vertical="center" wrapText="1"/>
    </xf>
    <xf numFmtId="0" fontId="30" fillId="4" borderId="1" xfId="0" applyFont="1" applyFill="1" applyBorder="1" applyAlignment="1" applyProtection="1">
      <alignment horizontal="center" vertical="center" wrapText="1"/>
      <protection locked="0"/>
    </xf>
    <xf numFmtId="0" fontId="51" fillId="0" borderId="0" xfId="1" applyFont="1" applyAlignment="1">
      <alignment wrapText="1"/>
    </xf>
    <xf numFmtId="0" fontId="52" fillId="0" borderId="0" xfId="1" applyFont="1" applyAlignment="1">
      <alignment wrapText="1"/>
    </xf>
    <xf numFmtId="0" fontId="51" fillId="0" borderId="0" xfId="1" applyFont="1"/>
    <xf numFmtId="0" fontId="53" fillId="0" borderId="0" xfId="1" applyFont="1"/>
    <xf numFmtId="0" fontId="5" fillId="0" borderId="0" xfId="0" applyFont="1" applyAlignment="1">
      <alignment vertical="top"/>
    </xf>
    <xf numFmtId="0" fontId="10" fillId="20" borderId="8" xfId="1" applyFont="1" applyFill="1" applyBorder="1" applyAlignment="1" applyProtection="1">
      <alignment horizontal="center" vertical="center"/>
      <protection locked="0"/>
    </xf>
    <xf numFmtId="0" fontId="0" fillId="0" borderId="1" xfId="0" applyBorder="1"/>
    <xf numFmtId="0" fontId="54" fillId="0" borderId="0" xfId="2" applyFont="1" applyFill="1"/>
    <xf numFmtId="0" fontId="0" fillId="0" borderId="0" xfId="0" applyProtection="1">
      <protection locked="0"/>
    </xf>
    <xf numFmtId="0" fontId="55" fillId="22" borderId="25" xfId="0" applyFont="1" applyFill="1" applyBorder="1" applyAlignment="1">
      <alignment vertical="center" wrapText="1"/>
    </xf>
    <xf numFmtId="0" fontId="56" fillId="22" borderId="27" xfId="0" applyFont="1" applyFill="1" applyBorder="1" applyAlignment="1">
      <alignment vertical="center"/>
    </xf>
    <xf numFmtId="0" fontId="56" fillId="22" borderId="28" xfId="0" applyFont="1" applyFill="1" applyBorder="1" applyAlignment="1">
      <alignment vertical="center" wrapText="1"/>
    </xf>
    <xf numFmtId="0" fontId="34" fillId="23" borderId="1" xfId="0" applyFont="1" applyFill="1" applyBorder="1" applyAlignment="1">
      <alignment horizontal="center" vertical="center"/>
    </xf>
    <xf numFmtId="0" fontId="34" fillId="23" borderId="26" xfId="0" applyFont="1" applyFill="1" applyBorder="1" applyAlignment="1">
      <alignment vertical="center" wrapText="1"/>
    </xf>
    <xf numFmtId="0" fontId="34" fillId="23" borderId="1" xfId="0" applyFont="1" applyFill="1" applyBorder="1" applyAlignment="1">
      <alignment vertical="center" wrapText="1"/>
    </xf>
    <xf numFmtId="0" fontId="34" fillId="23" borderId="26" xfId="0" applyFont="1" applyFill="1" applyBorder="1" applyAlignment="1">
      <alignment vertical="center"/>
    </xf>
    <xf numFmtId="0" fontId="34" fillId="23" borderId="29" xfId="0" applyFont="1" applyFill="1" applyBorder="1" applyAlignment="1">
      <alignment vertical="center" wrapText="1"/>
    </xf>
    <xf numFmtId="0" fontId="34" fillId="23" borderId="1" xfId="0" applyFont="1" applyFill="1" applyBorder="1" applyAlignment="1">
      <alignment vertical="center"/>
    </xf>
    <xf numFmtId="0" fontId="0" fillId="0" borderId="1" xfId="0" applyBorder="1" applyAlignment="1">
      <alignment vertical="center"/>
    </xf>
    <xf numFmtId="0" fontId="17" fillId="10" borderId="1" xfId="1" applyFont="1" applyFill="1" applyBorder="1" applyAlignment="1">
      <alignment vertical="center" wrapText="1"/>
    </xf>
    <xf numFmtId="0" fontId="34" fillId="23" borderId="1" xfId="0" applyFont="1" applyFill="1" applyBorder="1" applyAlignment="1">
      <alignment horizontal="center" vertical="center" wrapText="1"/>
    </xf>
    <xf numFmtId="0" fontId="37" fillId="0" borderId="0" xfId="0" applyFont="1" applyAlignment="1" applyProtection="1">
      <alignment vertical="center" wrapText="1"/>
      <protection locked="0"/>
    </xf>
    <xf numFmtId="0" fontId="0" fillId="9" borderId="0" xfId="0"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7" fillId="0" borderId="0" xfId="0" applyFont="1" applyAlignment="1" applyProtection="1">
      <alignment horizontal="left" vertical="center" wrapText="1"/>
      <protection locked="0"/>
    </xf>
    <xf numFmtId="0" fontId="30" fillId="0" borderId="30" xfId="0" applyFont="1" applyBorder="1" applyAlignment="1">
      <alignment vertical="center"/>
    </xf>
    <xf numFmtId="0" fontId="31" fillId="16" borderId="1" xfId="0" applyFont="1" applyFill="1" applyBorder="1" applyAlignment="1">
      <alignment horizontal="center" vertical="center"/>
    </xf>
    <xf numFmtId="0" fontId="10" fillId="24" borderId="1" xfId="1" applyFont="1" applyFill="1" applyBorder="1" applyAlignment="1" applyProtection="1">
      <alignment vertical="center" wrapText="1"/>
      <protection locked="0"/>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0" fillId="0" borderId="0" xfId="0" applyAlignment="1">
      <alignment horizontal="center" vertical="center" wrapText="1"/>
    </xf>
    <xf numFmtId="0" fontId="13" fillId="9" borderId="1" xfId="1" applyFont="1" applyFill="1" applyBorder="1" applyAlignment="1">
      <alignment horizontal="center" vertical="center" wrapText="1"/>
    </xf>
    <xf numFmtId="0" fontId="1" fillId="25" borderId="1" xfId="0" applyFont="1" applyFill="1" applyBorder="1" applyAlignment="1">
      <alignment horizontal="center" vertical="center" wrapText="1"/>
    </xf>
    <xf numFmtId="0" fontId="1" fillId="0" borderId="1" xfId="0" applyFont="1" applyBorder="1" applyAlignment="1">
      <alignment horizontal="center" vertical="center"/>
    </xf>
    <xf numFmtId="0" fontId="17" fillId="0" borderId="0" xfId="1" applyFont="1" applyAlignment="1">
      <alignment wrapText="1"/>
    </xf>
    <xf numFmtId="0" fontId="13" fillId="0" borderId="0" xfId="1" applyFont="1" applyAlignment="1">
      <alignment horizontal="center" vertical="center" wrapText="1"/>
    </xf>
    <xf numFmtId="0" fontId="13" fillId="0" borderId="0" xfId="1" applyFont="1" applyAlignment="1">
      <alignment horizontal="center" wrapText="1"/>
    </xf>
    <xf numFmtId="14" fontId="10" fillId="0" borderId="1" xfId="1" applyNumberFormat="1" applyFont="1" applyBorder="1" applyAlignment="1" applyProtection="1">
      <alignment vertical="center" wrapText="1"/>
      <protection locked="0"/>
    </xf>
    <xf numFmtId="0" fontId="0" fillId="0" borderId="0" xfId="0" quotePrefix="1" applyAlignment="1">
      <alignment horizontal="left" vertical="center" indent="1"/>
    </xf>
    <xf numFmtId="0" fontId="24" fillId="0" borderId="0" xfId="2" applyAlignment="1" applyProtection="1">
      <alignment horizontal="left" vertical="center" wrapText="1"/>
      <protection locked="0"/>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24" fillId="0" borderId="0" xfId="2" applyBorder="1" applyAlignment="1" applyProtection="1">
      <alignment horizontal="left" vertical="center"/>
      <protection locked="0"/>
    </xf>
    <xf numFmtId="0" fontId="5" fillId="0" borderId="0" xfId="0" applyFont="1" applyAlignment="1">
      <alignment vertical="top" wrapText="1"/>
    </xf>
    <xf numFmtId="0" fontId="0" fillId="0" borderId="0" xfId="0" applyAlignment="1">
      <alignment vertical="top" wrapText="1"/>
    </xf>
    <xf numFmtId="0" fontId="6" fillId="10" borderId="2" xfId="1"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5" fillId="0" borderId="0" xfId="0" applyFont="1" applyAlignment="1">
      <alignment horizontal="left" vertical="center" wrapText="1"/>
    </xf>
    <xf numFmtId="0" fontId="1" fillId="8"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8"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wrapText="1"/>
    </xf>
    <xf numFmtId="0" fontId="26" fillId="0" borderId="0" xfId="0" applyFont="1" applyAlignment="1">
      <alignment horizontal="justify" vertical="center" wrapText="1"/>
    </xf>
    <xf numFmtId="0" fontId="26"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0" fontId="4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xf>
    <xf numFmtId="0" fontId="4" fillId="0" borderId="0" xfId="0" applyFont="1" applyAlignment="1">
      <alignment horizontal="left" vertical="center"/>
    </xf>
    <xf numFmtId="0" fontId="68" fillId="0" borderId="0" xfId="2" applyFont="1" applyFill="1" applyProtection="1">
      <protection locked="0"/>
    </xf>
    <xf numFmtId="0" fontId="37" fillId="0" borderId="0" xfId="0" applyFont="1" applyAlignment="1" applyProtection="1">
      <alignment horizontal="center" vertical="center" wrapText="1"/>
      <protection locked="0"/>
    </xf>
    <xf numFmtId="0" fontId="0" fillId="9" borderId="0" xfId="0" applyFill="1" applyAlignment="1" applyProtection="1">
      <alignment horizontal="center"/>
      <protection locked="0"/>
    </xf>
    <xf numFmtId="0" fontId="31" fillId="16" borderId="21" xfId="0" applyFont="1" applyFill="1" applyBorder="1" applyAlignment="1">
      <alignment horizontal="center" vertical="center" wrapText="1"/>
    </xf>
    <xf numFmtId="0" fontId="31" fillId="16" borderId="22" xfId="0" applyFont="1" applyFill="1" applyBorder="1" applyAlignment="1">
      <alignment horizontal="center" vertical="center" wrapText="1"/>
    </xf>
    <xf numFmtId="0" fontId="37" fillId="0" borderId="0" xfId="0" applyFont="1" applyAlignment="1">
      <alignment horizontal="center" vertical="center" wrapText="1"/>
    </xf>
    <xf numFmtId="0" fontId="31" fillId="16" borderId="1" xfId="0" applyFont="1" applyFill="1" applyBorder="1" applyAlignment="1">
      <alignment horizontal="center" vertical="center" wrapText="1"/>
    </xf>
    <xf numFmtId="0" fontId="67" fillId="0" borderId="0" xfId="0" applyFont="1" applyAlignment="1">
      <alignment horizontal="left" vertical="center" wrapText="1"/>
    </xf>
    <xf numFmtId="0" fontId="0" fillId="9" borderId="0" xfId="0" applyFill="1" applyAlignment="1" applyProtection="1">
      <alignment horizontal="center" vertical="center" wrapText="1"/>
      <protection locked="0"/>
    </xf>
    <xf numFmtId="0" fontId="37" fillId="0" borderId="0" xfId="0" applyFont="1" applyAlignment="1">
      <alignment horizontal="left" vertical="center" wrapText="1"/>
    </xf>
    <xf numFmtId="0" fontId="13" fillId="11" borderId="2" xfId="1" applyFont="1" applyFill="1" applyBorder="1" applyAlignment="1">
      <alignment horizontal="center" vertical="center" wrapText="1"/>
    </xf>
    <xf numFmtId="0" fontId="13" fillId="11" borderId="3" xfId="1" applyFont="1" applyFill="1" applyBorder="1" applyAlignment="1">
      <alignment horizontal="center" vertical="center" wrapText="1"/>
    </xf>
    <xf numFmtId="0" fontId="13" fillId="11" borderId="10" xfId="1" applyFont="1" applyFill="1" applyBorder="1" applyAlignment="1">
      <alignment horizontal="center" vertical="center" wrapText="1"/>
    </xf>
    <xf numFmtId="0" fontId="2" fillId="2" borderId="0" xfId="0" applyFont="1" applyFill="1" applyAlignment="1">
      <alignment horizontal="center" vertical="center" wrapText="1"/>
    </xf>
    <xf numFmtId="0" fontId="13" fillId="11" borderId="4" xfId="1" applyFont="1"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13" fillId="8" borderId="2" xfId="1" applyFont="1" applyFill="1" applyBorder="1" applyAlignment="1">
      <alignment horizontal="center" vertical="center" wrapText="1"/>
    </xf>
    <xf numFmtId="0" fontId="13" fillId="8" borderId="3" xfId="1" applyFont="1" applyFill="1" applyBorder="1" applyAlignment="1">
      <alignment horizontal="center" vertical="center" wrapText="1"/>
    </xf>
    <xf numFmtId="0" fontId="13" fillId="8" borderId="4" xfId="1" applyFont="1" applyFill="1" applyBorder="1" applyAlignment="1">
      <alignment horizontal="center" vertical="center" wrapText="1"/>
    </xf>
    <xf numFmtId="0" fontId="13" fillId="8" borderId="1" xfId="1" applyFont="1"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4F4F"/>
      <color rgb="FFFFFFF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2810527</xdr:colOff>
      <xdr:row>1</xdr:row>
      <xdr:rowOff>98779</xdr:rowOff>
    </xdr:from>
    <xdr:to>
      <xdr:col>4</xdr:col>
      <xdr:colOff>3157504</xdr:colOff>
      <xdr:row>2</xdr:row>
      <xdr:rowOff>144500</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8409" y="278073"/>
          <a:ext cx="346977" cy="278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3399502</xdr:colOff>
      <xdr:row>1</xdr:row>
      <xdr:rowOff>89647</xdr:rowOff>
    </xdr:from>
    <xdr:to>
      <xdr:col>5</xdr:col>
      <xdr:colOff>461681</xdr:colOff>
      <xdr:row>2</xdr:row>
      <xdr:rowOff>187389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7384" y="268941"/>
          <a:ext cx="594273" cy="330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62753</xdr:colOff>
      <xdr:row>1</xdr:row>
      <xdr:rowOff>26894</xdr:rowOff>
    </xdr:from>
    <xdr:to>
      <xdr:col>4</xdr:col>
      <xdr:colOff>2623295</xdr:colOff>
      <xdr:row>3</xdr:row>
      <xdr:rowOff>17969</xdr:rowOff>
    </xdr:to>
    <xdr:pic>
      <xdr:nvPicPr>
        <xdr:cNvPr id="2" name="Imagen 1">
          <a:extLst>
            <a:ext uri="{FF2B5EF4-FFF2-40B4-BE49-F238E27FC236}">
              <a16:creationId xmlns:a16="http://schemas.microsoft.com/office/drawing/2014/main" id="{DBFBFC47-9B72-DA35-B4AE-B8CDBA3EEB3D}"/>
            </a:ext>
          </a:extLst>
        </xdr:cNvPr>
        <xdr:cNvPicPr>
          <a:picLocks noChangeAspect="1"/>
        </xdr:cNvPicPr>
      </xdr:nvPicPr>
      <xdr:blipFill>
        <a:blip xmlns:r="http://schemas.openxmlformats.org/officeDocument/2006/relationships" r:embed="rId3"/>
        <a:stretch>
          <a:fillRect/>
        </a:stretch>
      </xdr:blipFill>
      <xdr:spPr>
        <a:xfrm>
          <a:off x="4410635" y="206188"/>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gae.pap.hacienda.gob.es/sitios/igae/es-ES/Documents/GUIA%20SIST.%20SEGUIM.%20HyO%20MRR%20DEF.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boe.es/doue/2018/193/L00001-00222.pdf" TargetMode="External"/><Relationship Id="rId10" Type="http://schemas.openxmlformats.org/officeDocument/2006/relationships/hyperlink" Target="https://www.boe.es/doue/2017/198/L00029-00041.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4"/>
  <sheetViews>
    <sheetView showGridLines="0" zoomScale="90" zoomScaleNormal="9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18" x14ac:dyDescent="0.35">
      <c r="A1" s="230" t="s">
        <v>178</v>
      </c>
      <c r="B1" s="231"/>
      <c r="C1" s="231"/>
      <c r="D1" s="231"/>
      <c r="E1" s="231"/>
      <c r="F1" s="1"/>
      <c r="G1" s="1"/>
      <c r="H1" s="1"/>
      <c r="I1" s="1"/>
      <c r="J1" s="1"/>
      <c r="K1" s="1"/>
      <c r="L1" s="1"/>
      <c r="M1" s="1"/>
      <c r="N1" s="1"/>
      <c r="O1" s="1"/>
      <c r="P1" s="1"/>
    </row>
    <row r="2" spans="1:16" ht="18" x14ac:dyDescent="0.35">
      <c r="A2" s="2"/>
      <c r="B2" s="37"/>
      <c r="C2" s="2"/>
      <c r="D2" s="2"/>
      <c r="E2" s="2"/>
      <c r="F2" s="1"/>
      <c r="G2" s="1"/>
      <c r="H2" s="1"/>
      <c r="I2" s="1"/>
      <c r="J2" s="1"/>
      <c r="K2" s="1"/>
      <c r="L2" s="1"/>
      <c r="M2" s="1"/>
      <c r="N2" s="1"/>
      <c r="O2" s="1"/>
      <c r="P2" s="1"/>
    </row>
    <row r="3" spans="1:16" ht="18" x14ac:dyDescent="0.35">
      <c r="A3" s="3" t="s">
        <v>276</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328</v>
      </c>
      <c r="B5" s="2"/>
      <c r="C5" s="2"/>
      <c r="D5" s="2"/>
      <c r="E5" s="2"/>
      <c r="F5" s="1"/>
      <c r="G5" s="1"/>
      <c r="H5" s="1"/>
      <c r="I5" s="1"/>
      <c r="J5" s="1"/>
      <c r="K5" s="1"/>
      <c r="L5" s="1"/>
      <c r="M5" s="1"/>
      <c r="N5" s="1"/>
      <c r="O5" s="1"/>
      <c r="P5" s="1"/>
    </row>
    <row r="6" spans="1:16" ht="18" x14ac:dyDescent="0.35">
      <c r="A6" s="205" t="s">
        <v>329</v>
      </c>
      <c r="B6" s="2"/>
      <c r="C6" s="2"/>
      <c r="D6" s="2"/>
      <c r="E6" s="2"/>
      <c r="F6" s="1"/>
      <c r="G6" s="1"/>
      <c r="H6" s="1"/>
      <c r="I6" s="1"/>
      <c r="J6" s="1"/>
      <c r="K6" s="1"/>
      <c r="L6" s="1"/>
      <c r="M6" s="1"/>
      <c r="N6" s="1"/>
      <c r="O6" s="1"/>
      <c r="P6" s="1"/>
    </row>
    <row r="7" spans="1:16" ht="18" x14ac:dyDescent="0.35">
      <c r="A7" s="205" t="s">
        <v>330</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284</v>
      </c>
      <c r="B9" s="2"/>
      <c r="C9" s="2"/>
      <c r="D9" s="2"/>
      <c r="E9" s="2"/>
      <c r="F9" s="1"/>
      <c r="G9" s="1"/>
      <c r="H9" s="1"/>
      <c r="I9" s="1"/>
      <c r="J9" s="1"/>
      <c r="K9" s="1"/>
      <c r="L9" s="1"/>
      <c r="M9" s="1"/>
      <c r="N9" s="1"/>
      <c r="O9" s="1"/>
      <c r="P9" s="1"/>
    </row>
    <row r="10" spans="1:16" ht="18" x14ac:dyDescent="0.35">
      <c r="A10" s="4" t="s">
        <v>179</v>
      </c>
      <c r="B10" s="2"/>
      <c r="C10" s="2"/>
      <c r="D10" s="2"/>
      <c r="E10" s="2"/>
      <c r="F10" s="1"/>
      <c r="G10" s="1"/>
      <c r="H10" s="1"/>
      <c r="I10" s="1"/>
      <c r="J10" s="1"/>
      <c r="K10" s="1"/>
      <c r="L10" s="1"/>
      <c r="M10" s="1"/>
      <c r="N10" s="1"/>
      <c r="O10" s="1"/>
      <c r="P10" s="1"/>
    </row>
    <row r="11" spans="1:16" ht="18" x14ac:dyDescent="0.35">
      <c r="A11" s="4" t="s">
        <v>183</v>
      </c>
      <c r="B11" s="2"/>
      <c r="C11" s="2"/>
      <c r="D11" s="2"/>
      <c r="E11" s="2"/>
      <c r="F11" s="1"/>
      <c r="G11" s="1"/>
      <c r="H11" s="1"/>
      <c r="I11" s="1"/>
      <c r="J11" s="1"/>
      <c r="K11" s="1"/>
      <c r="L11" s="1"/>
      <c r="M11" s="1"/>
      <c r="N11" s="1"/>
      <c r="O11" s="1"/>
      <c r="P11" s="1"/>
    </row>
    <row r="12" spans="1:16" ht="18" x14ac:dyDescent="0.35">
      <c r="A12" s="4"/>
      <c r="B12" s="4"/>
      <c r="C12" s="4"/>
      <c r="D12" s="4"/>
      <c r="E12" s="4"/>
      <c r="G12" s="1"/>
      <c r="H12" s="1"/>
      <c r="I12" s="1"/>
      <c r="J12" s="1"/>
      <c r="K12" s="1"/>
      <c r="L12" s="1"/>
      <c r="M12" s="1"/>
      <c r="N12" s="1"/>
      <c r="O12" s="1"/>
      <c r="P12" s="1"/>
    </row>
    <row r="13" spans="1:16" ht="18" x14ac:dyDescent="0.35">
      <c r="A13" s="4"/>
      <c r="B13" s="5" t="s">
        <v>180</v>
      </c>
      <c r="C13" s="4"/>
      <c r="D13" s="4"/>
      <c r="E13" s="4"/>
      <c r="G13" s="1"/>
      <c r="H13" s="1"/>
      <c r="I13" s="1"/>
      <c r="J13" s="1"/>
      <c r="K13" s="1"/>
      <c r="L13" s="1"/>
      <c r="M13" s="1"/>
      <c r="N13" s="1"/>
      <c r="O13" s="1"/>
      <c r="P13" s="1"/>
    </row>
    <row r="14" spans="1:16" ht="18" x14ac:dyDescent="0.35">
      <c r="A14" s="4"/>
      <c r="B14" s="215" t="s">
        <v>202</v>
      </c>
      <c r="C14" s="215"/>
      <c r="D14" s="215"/>
      <c r="E14" s="215"/>
      <c r="G14" s="1"/>
      <c r="H14" s="1"/>
      <c r="I14" s="1"/>
      <c r="J14" s="1"/>
      <c r="K14" s="1"/>
      <c r="L14" s="1"/>
      <c r="M14" s="1"/>
      <c r="N14" s="1"/>
      <c r="O14" s="1"/>
      <c r="P14" s="1"/>
    </row>
    <row r="15" spans="1:16" ht="36.6" customHeight="1" x14ac:dyDescent="0.35">
      <c r="A15" s="4"/>
      <c r="B15" s="237" t="s">
        <v>283</v>
      </c>
      <c r="C15" s="237"/>
      <c r="D15" s="237"/>
      <c r="E15" s="237"/>
      <c r="G15" s="1"/>
      <c r="H15" s="1"/>
      <c r="I15" s="1"/>
      <c r="J15" s="1"/>
      <c r="K15" s="1"/>
      <c r="L15" s="1"/>
      <c r="M15" s="1"/>
      <c r="N15" s="1"/>
      <c r="O15" s="1"/>
      <c r="P15" s="1"/>
    </row>
    <row r="16" spans="1:16" ht="18" x14ac:dyDescent="0.35">
      <c r="A16" s="4"/>
      <c r="B16" s="171" t="s">
        <v>317</v>
      </c>
      <c r="G16" s="1"/>
      <c r="H16" s="1"/>
      <c r="I16" s="1"/>
      <c r="J16" s="1"/>
      <c r="K16" s="1"/>
      <c r="L16" s="1"/>
      <c r="M16" s="1"/>
      <c r="N16" s="1"/>
      <c r="O16" s="1"/>
      <c r="P16" s="1"/>
    </row>
    <row r="17" spans="1:16" ht="18" x14ac:dyDescent="0.35">
      <c r="A17" s="4"/>
      <c r="B17" s="171"/>
      <c r="G17" s="1"/>
      <c r="H17" s="1"/>
      <c r="I17" s="1"/>
      <c r="J17" s="1"/>
      <c r="K17" s="1"/>
      <c r="L17" s="1"/>
      <c r="M17" s="1"/>
      <c r="N17" s="1"/>
      <c r="O17" s="1"/>
      <c r="P17" s="1"/>
    </row>
    <row r="18" spans="1:16" ht="18" x14ac:dyDescent="0.35">
      <c r="A18" s="5"/>
      <c r="B18" s="5" t="s">
        <v>319</v>
      </c>
      <c r="C18" s="5"/>
      <c r="D18" s="5"/>
      <c r="E18" s="5"/>
      <c r="G18" s="1"/>
      <c r="H18" s="1"/>
      <c r="I18" s="1"/>
      <c r="J18" s="1"/>
      <c r="K18" s="1"/>
      <c r="L18" s="1"/>
      <c r="M18" s="1"/>
      <c r="N18" s="1"/>
      <c r="O18" s="1"/>
      <c r="P18" s="1"/>
    </row>
    <row r="19" spans="1:16" ht="18" x14ac:dyDescent="0.35">
      <c r="A19" s="5"/>
      <c r="B19" s="239" t="s">
        <v>320</v>
      </c>
      <c r="C19" s="239"/>
      <c r="D19" s="239"/>
      <c r="E19" s="239"/>
      <c r="G19" s="1"/>
      <c r="H19" s="1"/>
      <c r="I19" s="1"/>
      <c r="J19" s="1"/>
      <c r="K19" s="1"/>
      <c r="L19" s="1"/>
      <c r="M19" s="1"/>
      <c r="N19" s="1"/>
      <c r="O19" s="1"/>
      <c r="P19" s="1"/>
    </row>
    <row r="20" spans="1:16" ht="18" x14ac:dyDescent="0.35">
      <c r="A20" s="5"/>
      <c r="B20" s="5"/>
      <c r="C20" s="5"/>
      <c r="D20" s="5"/>
      <c r="E20" s="5"/>
      <c r="G20" s="1"/>
      <c r="H20" s="1"/>
      <c r="I20" s="1"/>
      <c r="J20" s="1"/>
      <c r="K20" s="1"/>
      <c r="L20" s="1"/>
      <c r="M20" s="1"/>
      <c r="N20" s="1"/>
      <c r="O20" s="1"/>
      <c r="P20" s="1"/>
    </row>
    <row r="21" spans="1:16" ht="18" x14ac:dyDescent="0.35">
      <c r="A21" s="4" t="s">
        <v>322</v>
      </c>
      <c r="B21" s="4"/>
      <c r="C21" s="4"/>
      <c r="D21" s="4"/>
      <c r="I21" s="1"/>
      <c r="J21" s="1"/>
      <c r="K21" s="1"/>
      <c r="L21" s="1"/>
      <c r="M21" s="1"/>
      <c r="N21" s="1"/>
      <c r="O21" s="1"/>
      <c r="P21" s="1"/>
    </row>
    <row r="22" spans="1:16" ht="18" x14ac:dyDescent="0.35">
      <c r="A22" s="4" t="s">
        <v>318</v>
      </c>
      <c r="B22" s="4"/>
      <c r="C22" s="4"/>
      <c r="D22" s="4"/>
      <c r="I22" s="1"/>
      <c r="J22" s="1"/>
      <c r="K22" s="1"/>
      <c r="L22" s="1"/>
      <c r="M22" s="1"/>
      <c r="N22" s="1"/>
      <c r="O22" s="1"/>
      <c r="P22" s="1"/>
    </row>
    <row r="23" spans="1:16" ht="18" x14ac:dyDescent="0.35">
      <c r="C23" s="134"/>
      <c r="D23" s="134"/>
      <c r="E23" s="134"/>
      <c r="G23" s="1"/>
      <c r="H23" s="1"/>
      <c r="I23" s="1"/>
      <c r="J23" s="1"/>
      <c r="K23" s="1"/>
      <c r="L23" s="1"/>
      <c r="M23" s="1"/>
      <c r="N23" s="1"/>
      <c r="O23" s="1"/>
      <c r="P23" s="1"/>
    </row>
    <row r="24" spans="1:16" ht="18" x14ac:dyDescent="0.35">
      <c r="A24" t="s">
        <v>181</v>
      </c>
      <c r="B24" s="134"/>
      <c r="C24" s="134"/>
      <c r="D24" s="134"/>
      <c r="E24" s="134"/>
      <c r="G24" s="1"/>
      <c r="H24" s="1"/>
      <c r="I24" s="1"/>
      <c r="J24" s="1"/>
      <c r="K24" s="1"/>
      <c r="L24" s="1"/>
      <c r="M24" s="1"/>
      <c r="N24" s="1"/>
      <c r="O24" s="1"/>
      <c r="P24" s="1"/>
    </row>
    <row r="25" spans="1:16" ht="69" customHeight="1" x14ac:dyDescent="0.35">
      <c r="A25" s="4"/>
      <c r="B25" s="215" t="s">
        <v>285</v>
      </c>
      <c r="C25" s="215"/>
      <c r="D25" s="215"/>
      <c r="E25" s="215"/>
      <c r="G25" s="1"/>
      <c r="H25" s="1"/>
      <c r="I25" s="1"/>
      <c r="J25" s="1"/>
      <c r="K25" s="1"/>
      <c r="L25" s="1"/>
      <c r="M25" s="1"/>
      <c r="N25" s="1"/>
      <c r="O25" s="1"/>
      <c r="P25" s="1"/>
    </row>
    <row r="26" spans="1:16" ht="18" x14ac:dyDescent="0.35">
      <c r="A26" t="s">
        <v>184</v>
      </c>
      <c r="B26" s="134"/>
      <c r="C26" s="134"/>
      <c r="D26" s="134"/>
      <c r="E26" s="134"/>
      <c r="G26" s="1"/>
      <c r="H26" s="1"/>
      <c r="I26" s="1"/>
      <c r="J26" s="1"/>
      <c r="K26" s="1"/>
      <c r="L26" s="1"/>
      <c r="M26" s="1"/>
      <c r="N26" s="1"/>
      <c r="O26" s="1"/>
      <c r="P26" s="1"/>
    </row>
    <row r="27" spans="1:16" ht="126" customHeight="1" x14ac:dyDescent="0.35">
      <c r="B27" s="215" t="s">
        <v>286</v>
      </c>
      <c r="C27" s="215"/>
      <c r="D27" s="215"/>
      <c r="E27" s="215"/>
      <c r="G27" s="1"/>
      <c r="H27" s="1"/>
      <c r="I27" s="1"/>
      <c r="J27" s="1"/>
      <c r="K27" s="1"/>
      <c r="L27" s="1"/>
      <c r="M27" s="1"/>
      <c r="N27" s="1"/>
      <c r="O27" s="1"/>
      <c r="P27" s="1"/>
    </row>
    <row r="28" spans="1:16" ht="18" x14ac:dyDescent="0.35">
      <c r="A28" s="4"/>
      <c r="B28" s="231"/>
      <c r="C28" s="231"/>
      <c r="D28" s="231"/>
      <c r="E28" s="231"/>
      <c r="G28" s="1"/>
      <c r="H28" s="1"/>
      <c r="I28" s="1"/>
      <c r="J28" s="1"/>
      <c r="K28" s="1"/>
      <c r="L28" s="1"/>
      <c r="M28" s="1"/>
      <c r="N28" s="1"/>
      <c r="O28" s="1"/>
      <c r="P28" s="1"/>
    </row>
    <row r="29" spans="1:16" ht="18" x14ac:dyDescent="0.35">
      <c r="A29" s="4" t="s">
        <v>182</v>
      </c>
      <c r="B29" s="6"/>
      <c r="C29" s="6"/>
      <c r="D29" s="6"/>
      <c r="E29" s="6"/>
      <c r="G29" s="1"/>
      <c r="H29" s="1"/>
      <c r="I29" s="1"/>
      <c r="J29" s="1"/>
      <c r="K29" s="1"/>
      <c r="L29" s="1"/>
      <c r="M29" s="1"/>
      <c r="N29" s="1"/>
      <c r="O29" s="1"/>
      <c r="P29" s="1"/>
    </row>
    <row r="30" spans="1:16" ht="86.4" x14ac:dyDescent="0.35">
      <c r="A30" s="4"/>
      <c r="B30" s="6" t="s">
        <v>201</v>
      </c>
      <c r="C30" s="6"/>
      <c r="D30" s="6"/>
      <c r="E30" s="6"/>
      <c r="G30" s="1"/>
      <c r="H30" s="1"/>
      <c r="I30" s="1"/>
      <c r="J30" s="1"/>
      <c r="K30" s="1"/>
      <c r="L30" s="1"/>
      <c r="M30" s="1"/>
      <c r="N30" s="1"/>
      <c r="O30" s="1"/>
      <c r="P30" s="1"/>
    </row>
    <row r="31" spans="1:16" ht="48" customHeight="1" x14ac:dyDescent="0.35">
      <c r="A31" s="4"/>
      <c r="B31" s="232" t="s">
        <v>323</v>
      </c>
      <c r="C31" s="232"/>
      <c r="D31" s="232"/>
      <c r="E31" s="232"/>
      <c r="G31" s="1"/>
      <c r="H31" s="1"/>
      <c r="I31" s="1"/>
      <c r="J31" s="1"/>
      <c r="K31" s="1"/>
      <c r="L31" s="1"/>
      <c r="M31" s="1"/>
      <c r="N31" s="1"/>
      <c r="O31" s="1"/>
      <c r="P31" s="1"/>
    </row>
    <row r="32" spans="1:16" ht="54" customHeight="1" x14ac:dyDescent="0.35">
      <c r="A32" s="4"/>
      <c r="B32" s="233" t="s">
        <v>203</v>
      </c>
      <c r="C32" s="234"/>
      <c r="D32" s="234"/>
      <c r="E32" s="235"/>
      <c r="G32" s="1"/>
      <c r="H32" s="1"/>
      <c r="I32" s="1"/>
      <c r="J32" s="1"/>
      <c r="K32" s="1"/>
      <c r="L32" s="1"/>
      <c r="M32" s="1"/>
      <c r="N32" s="1"/>
      <c r="O32" s="1"/>
      <c r="P32" s="1"/>
    </row>
    <row r="33" spans="1:16" ht="31.2" customHeight="1" x14ac:dyDescent="0.35">
      <c r="A33" s="236" t="s">
        <v>321</v>
      </c>
      <c r="B33" s="236"/>
      <c r="C33" s="236"/>
      <c r="D33" s="236"/>
      <c r="E33" s="236"/>
      <c r="G33" s="1"/>
      <c r="H33" s="1"/>
      <c r="I33" s="1"/>
      <c r="J33" s="1"/>
      <c r="K33" s="1"/>
      <c r="L33" s="1"/>
      <c r="M33" s="1"/>
      <c r="N33" s="1"/>
      <c r="O33" s="1"/>
      <c r="P33" s="1"/>
    </row>
    <row r="34" spans="1:16" ht="18" x14ac:dyDescent="0.35">
      <c r="A34" s="4"/>
      <c r="B34" s="135"/>
      <c r="C34" s="135"/>
      <c r="D34" s="135"/>
      <c r="E34" s="135"/>
      <c r="G34" s="1"/>
      <c r="H34" s="1"/>
      <c r="I34" s="1"/>
      <c r="J34" s="1"/>
      <c r="K34" s="1"/>
      <c r="L34" s="1"/>
      <c r="M34" s="1"/>
      <c r="N34" s="1"/>
      <c r="O34" s="1"/>
      <c r="P34" s="1"/>
    </row>
    <row r="35" spans="1:16" ht="63" customHeight="1" x14ac:dyDescent="0.35">
      <c r="A35" s="4"/>
      <c r="B35" s="231" t="s">
        <v>324</v>
      </c>
      <c r="C35" s="231"/>
      <c r="D35" s="231"/>
      <c r="E35" s="231"/>
      <c r="G35" s="1"/>
      <c r="H35" s="1"/>
      <c r="I35" s="1"/>
      <c r="J35" s="1"/>
      <c r="K35" s="1"/>
      <c r="L35" s="1"/>
      <c r="M35" s="1"/>
      <c r="N35" s="1"/>
      <c r="O35" s="1"/>
      <c r="P35" s="1"/>
    </row>
    <row r="36" spans="1:16" ht="18" x14ac:dyDescent="0.35">
      <c r="A36" s="4"/>
      <c r="B36" s="136"/>
      <c r="C36" s="4"/>
      <c r="D36" s="4"/>
      <c r="E36" s="4"/>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238" t="s">
        <v>277</v>
      </c>
      <c r="B38" s="238"/>
      <c r="C38" s="4"/>
      <c r="D38" s="4"/>
      <c r="E38" s="4"/>
      <c r="G38" s="1"/>
      <c r="H38" s="1"/>
      <c r="I38" s="1"/>
      <c r="J38" s="1"/>
      <c r="K38" s="1"/>
      <c r="L38" s="1"/>
      <c r="M38" s="1"/>
      <c r="N38" s="1"/>
      <c r="O38" s="1"/>
      <c r="P38" s="1"/>
    </row>
    <row r="39" spans="1:16" ht="18" x14ac:dyDescent="0.35">
      <c r="A39" s="225"/>
      <c r="B39" s="225"/>
      <c r="C39" s="225"/>
      <c r="D39" s="225"/>
      <c r="E39" s="225"/>
      <c r="G39" s="1"/>
      <c r="H39" s="1"/>
      <c r="I39" s="1"/>
      <c r="J39" s="1"/>
      <c r="K39" s="1"/>
      <c r="L39" s="1"/>
      <c r="M39" s="1"/>
      <c r="N39" s="1"/>
      <c r="O39" s="1"/>
      <c r="P39" s="1"/>
    </row>
    <row r="40" spans="1:16" ht="18"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231" t="s">
        <v>204</v>
      </c>
      <c r="D44" s="231"/>
      <c r="E44" s="231"/>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15.60000000000002" customHeight="1" x14ac:dyDescent="0.35">
      <c r="A46" s="7"/>
      <c r="B46" s="8"/>
      <c r="C46" s="9">
        <v>1</v>
      </c>
      <c r="D46" s="10" t="s">
        <v>4</v>
      </c>
      <c r="E46" s="94" t="s">
        <v>228</v>
      </c>
      <c r="F46" s="4"/>
      <c r="G46" s="2"/>
      <c r="H46" s="1"/>
      <c r="I46" s="1"/>
      <c r="J46" s="4"/>
      <c r="K46" s="1"/>
      <c r="L46" s="1"/>
      <c r="M46" s="1"/>
      <c r="O46" s="1"/>
      <c r="P46" s="1"/>
    </row>
    <row r="47" spans="1:16" ht="360" customHeight="1" x14ac:dyDescent="0.35">
      <c r="A47" s="7"/>
      <c r="B47" s="8"/>
      <c r="C47" s="9">
        <v>2</v>
      </c>
      <c r="D47" s="10" t="s">
        <v>5</v>
      </c>
      <c r="E47" s="94" t="s">
        <v>229</v>
      </c>
      <c r="F47" s="4"/>
      <c r="G47" s="2"/>
      <c r="H47" s="1"/>
      <c r="I47" s="1"/>
      <c r="J47" s="4"/>
      <c r="K47" s="1"/>
      <c r="L47" s="1"/>
      <c r="M47" s="1"/>
      <c r="O47" s="1"/>
      <c r="P47" s="1"/>
    </row>
    <row r="48" spans="1:16" ht="373.2" customHeight="1" x14ac:dyDescent="0.35">
      <c r="A48" s="7"/>
      <c r="B48" s="8"/>
      <c r="C48" s="9">
        <v>3</v>
      </c>
      <c r="D48" s="10" t="s">
        <v>6</v>
      </c>
      <c r="E48" s="94" t="s">
        <v>287</v>
      </c>
      <c r="F48" s="4"/>
      <c r="G48" s="2"/>
      <c r="H48" s="1"/>
      <c r="I48" s="1"/>
      <c r="J48" s="4"/>
      <c r="K48" s="1"/>
      <c r="L48" s="1"/>
      <c r="M48" s="1"/>
      <c r="O48" s="1"/>
      <c r="P48" s="1"/>
    </row>
    <row r="49" spans="1:16" ht="257.39999999999998" customHeight="1" x14ac:dyDescent="0.35">
      <c r="A49" s="7"/>
      <c r="B49" s="8"/>
      <c r="C49" s="9">
        <v>4</v>
      </c>
      <c r="D49" s="10" t="s">
        <v>7</v>
      </c>
      <c r="E49" s="94" t="s">
        <v>288</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205</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211" t="s">
        <v>14</v>
      </c>
      <c r="D58" s="211"/>
      <c r="E58" s="211"/>
      <c r="F58" s="4"/>
      <c r="G58" s="2"/>
      <c r="H58" s="1"/>
      <c r="I58" s="1"/>
      <c r="J58" s="1"/>
      <c r="K58" s="1"/>
      <c r="L58" s="1"/>
      <c r="M58" s="1"/>
      <c r="N58" s="1"/>
      <c r="O58" s="1"/>
      <c r="P58" s="1"/>
    </row>
    <row r="59" spans="1:16" ht="27.75" customHeight="1" x14ac:dyDescent="0.35">
      <c r="A59" s="7"/>
      <c r="B59" s="8"/>
      <c r="C59" s="211"/>
      <c r="D59" s="211"/>
      <c r="E59" s="211"/>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211" t="s">
        <v>16</v>
      </c>
      <c r="D61" s="211"/>
      <c r="E61" s="211"/>
      <c r="F61" s="4"/>
      <c r="G61" s="2"/>
      <c r="H61" s="1"/>
      <c r="I61" s="1"/>
      <c r="J61" s="1"/>
      <c r="K61" s="1"/>
      <c r="L61" s="1"/>
      <c r="M61" s="1"/>
      <c r="N61" s="1"/>
      <c r="O61" s="1"/>
      <c r="P61" s="1"/>
    </row>
    <row r="62" spans="1:16" ht="15" customHeight="1" x14ac:dyDescent="0.35">
      <c r="A62" s="2"/>
      <c r="B62" s="8"/>
      <c r="C62" s="211"/>
      <c r="D62" s="211"/>
      <c r="E62" s="211"/>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289</v>
      </c>
      <c r="C64" s="4" t="s">
        <v>290</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210" t="s">
        <v>18</v>
      </c>
      <c r="D66" s="211"/>
      <c r="E66" s="211"/>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20</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38.4" customHeight="1" x14ac:dyDescent="0.35">
      <c r="A70" s="2"/>
      <c r="B70" s="8" t="s">
        <v>291</v>
      </c>
      <c r="C70" s="215" t="s">
        <v>292</v>
      </c>
      <c r="D70" s="215"/>
      <c r="E70" s="215"/>
      <c r="F70" s="4"/>
      <c r="G70" s="2"/>
      <c r="H70" s="1"/>
      <c r="I70" s="1"/>
      <c r="J70" s="1"/>
      <c r="K70" s="1"/>
      <c r="L70" s="1"/>
      <c r="M70" s="1"/>
      <c r="N70" s="1"/>
      <c r="O70" s="1"/>
      <c r="P70" s="1"/>
    </row>
    <row r="71" spans="1:16" ht="18" x14ac:dyDescent="0.35">
      <c r="A71" s="2"/>
      <c r="B71" s="8"/>
      <c r="C71" s="4"/>
      <c r="D71" s="4"/>
      <c r="E71" s="4"/>
      <c r="F71" s="4"/>
      <c r="G71" s="2"/>
      <c r="H71" s="1"/>
      <c r="I71" s="1"/>
      <c r="J71" s="1"/>
      <c r="K71" s="1"/>
      <c r="L71" s="1"/>
      <c r="M71" s="1"/>
      <c r="N71" s="1"/>
      <c r="O71" s="1"/>
      <c r="P71" s="1"/>
    </row>
    <row r="72" spans="1:16" ht="38.25" customHeight="1" x14ac:dyDescent="0.35">
      <c r="A72" s="2"/>
      <c r="B72" s="8" t="s">
        <v>21</v>
      </c>
      <c r="C72" s="211" t="s">
        <v>293</v>
      </c>
      <c r="D72" s="211"/>
      <c r="E72" s="211"/>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278</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212" t="s">
        <v>198</v>
      </c>
      <c r="C77" s="213"/>
      <c r="D77" s="214"/>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22</v>
      </c>
      <c r="C79" s="222" t="s">
        <v>23</v>
      </c>
      <c r="D79" s="223"/>
      <c r="E79" s="224"/>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228" t="s">
        <v>24</v>
      </c>
      <c r="C81" s="229" t="s">
        <v>25</v>
      </c>
      <c r="D81" s="223"/>
      <c r="E81" s="224"/>
      <c r="F81" s="2"/>
      <c r="G81" s="2"/>
      <c r="H81" s="1"/>
      <c r="I81" s="1"/>
      <c r="J81" s="1"/>
      <c r="K81" s="1"/>
      <c r="L81" s="1"/>
      <c r="M81" s="1"/>
      <c r="N81" s="1"/>
      <c r="O81" s="1"/>
      <c r="P81" s="1"/>
    </row>
    <row r="82" spans="1:16" ht="45.75" customHeight="1" x14ac:dyDescent="0.35">
      <c r="A82" s="1"/>
      <c r="B82" s="228"/>
      <c r="C82" s="229" t="s">
        <v>26</v>
      </c>
      <c r="D82" s="223"/>
      <c r="E82" s="224"/>
      <c r="F82" s="2"/>
      <c r="G82" s="2"/>
      <c r="H82" s="1"/>
      <c r="I82" s="1"/>
      <c r="J82" s="1"/>
      <c r="K82" s="1"/>
      <c r="L82" s="1"/>
      <c r="M82" s="1"/>
      <c r="N82" s="1"/>
      <c r="O82" s="1"/>
      <c r="P82" s="1"/>
    </row>
    <row r="83" spans="1:16" ht="61.5" customHeight="1" x14ac:dyDescent="0.35">
      <c r="A83" s="1"/>
      <c r="B83" s="228"/>
      <c r="C83" s="229" t="s">
        <v>27</v>
      </c>
      <c r="D83" s="223"/>
      <c r="E83" s="224"/>
      <c r="F83" s="2"/>
      <c r="G83" s="2"/>
      <c r="H83" s="1"/>
      <c r="I83" s="1"/>
      <c r="J83" s="1"/>
      <c r="K83" s="1"/>
      <c r="L83" s="1"/>
      <c r="M83" s="1"/>
      <c r="N83" s="1"/>
      <c r="O83" s="1"/>
      <c r="P83" s="1"/>
    </row>
    <row r="84" spans="1:16" ht="232.5" customHeight="1" x14ac:dyDescent="0.35">
      <c r="A84" s="1"/>
      <c r="B84" s="228"/>
      <c r="C84" s="229" t="s">
        <v>294</v>
      </c>
      <c r="D84" s="223"/>
      <c r="E84" s="224"/>
      <c r="F84" s="2"/>
      <c r="G84" s="2"/>
      <c r="H84" s="1"/>
      <c r="I84" s="1"/>
      <c r="J84" s="1"/>
      <c r="K84" s="1"/>
      <c r="L84" s="1"/>
      <c r="M84" s="1"/>
      <c r="N84" s="1"/>
      <c r="O84" s="1"/>
      <c r="P84" s="1"/>
    </row>
    <row r="85" spans="1:16" ht="133.5" customHeight="1" x14ac:dyDescent="0.35">
      <c r="A85" s="2"/>
      <c r="B85" s="228"/>
      <c r="C85" s="229" t="s">
        <v>28</v>
      </c>
      <c r="D85" s="223"/>
      <c r="E85" s="224"/>
      <c r="F85" s="2"/>
      <c r="G85" s="2"/>
      <c r="H85" s="1"/>
      <c r="I85" s="1"/>
      <c r="J85" s="1"/>
      <c r="K85" s="1"/>
      <c r="L85" s="1"/>
      <c r="M85" s="1"/>
      <c r="N85" s="1"/>
      <c r="O85" s="1"/>
      <c r="P85" s="1"/>
    </row>
    <row r="86" spans="1:16" ht="51.75" customHeight="1" x14ac:dyDescent="0.35">
      <c r="A86" s="2"/>
      <c r="B86" s="228"/>
      <c r="C86" s="229" t="s">
        <v>29</v>
      </c>
      <c r="D86" s="223"/>
      <c r="E86" s="224"/>
      <c r="F86" s="2"/>
      <c r="G86" s="2"/>
      <c r="H86" s="1"/>
      <c r="I86" s="1"/>
      <c r="J86" s="1"/>
      <c r="K86" s="1"/>
      <c r="L86" s="1"/>
      <c r="M86" s="1"/>
      <c r="N86" s="1"/>
      <c r="O86" s="1"/>
      <c r="P86" s="1"/>
    </row>
    <row r="87" spans="1:16" ht="160.19999999999999" customHeight="1" x14ac:dyDescent="0.35">
      <c r="A87" s="2"/>
      <c r="B87" s="228"/>
      <c r="C87" s="229" t="s">
        <v>295</v>
      </c>
      <c r="D87" s="223"/>
      <c r="E87" s="224"/>
      <c r="F87" s="2"/>
      <c r="G87" s="2"/>
      <c r="H87" s="1"/>
      <c r="I87" s="1"/>
      <c r="J87" s="1"/>
      <c r="K87" s="1"/>
      <c r="L87" s="1"/>
      <c r="M87" s="1"/>
      <c r="N87" s="1"/>
      <c r="O87" s="1"/>
      <c r="P87" s="1"/>
    </row>
    <row r="88" spans="1:16" ht="246" customHeight="1" x14ac:dyDescent="0.35">
      <c r="A88" s="2"/>
      <c r="B88" s="228"/>
      <c r="C88" s="229" t="s">
        <v>316</v>
      </c>
      <c r="D88" s="223"/>
      <c r="E88" s="224"/>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279</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34.799999999999997" customHeight="1" x14ac:dyDescent="0.35">
      <c r="A92" s="225" t="s">
        <v>30</v>
      </c>
      <c r="B92" s="225"/>
      <c r="C92" s="225"/>
      <c r="D92" s="225"/>
      <c r="E92" s="225"/>
      <c r="F92" s="225"/>
      <c r="G92" s="225"/>
      <c r="H92" s="225"/>
      <c r="I92" s="225"/>
      <c r="J92" s="225"/>
      <c r="K92" s="225"/>
      <c r="L92" s="225"/>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31</v>
      </c>
      <c r="B94" s="2"/>
      <c r="C94" s="2"/>
      <c r="D94" s="2"/>
      <c r="E94" s="2"/>
      <c r="F94" s="8" t="s">
        <v>32</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8"/>
      <c r="C96" s="10" t="s">
        <v>33</v>
      </c>
      <c r="D96" s="12" t="s">
        <v>34</v>
      </c>
      <c r="F96" s="216" t="s">
        <v>35</v>
      </c>
      <c r="G96" s="41" t="s">
        <v>36</v>
      </c>
      <c r="H96" s="42">
        <v>4</v>
      </c>
      <c r="I96" s="43"/>
      <c r="J96" s="44"/>
      <c r="K96" s="44"/>
      <c r="L96" s="44"/>
    </row>
    <row r="97" spans="1:12" ht="27" customHeight="1" x14ac:dyDescent="0.3">
      <c r="B97" s="39"/>
      <c r="C97" s="10" t="s">
        <v>37</v>
      </c>
      <c r="D97" s="12" t="s">
        <v>38</v>
      </c>
      <c r="F97" s="217"/>
      <c r="G97" s="41" t="s">
        <v>6</v>
      </c>
      <c r="H97" s="42">
        <v>3</v>
      </c>
      <c r="I97" s="45"/>
      <c r="J97" s="43"/>
      <c r="K97" s="44"/>
      <c r="L97" s="44"/>
    </row>
    <row r="98" spans="1:12" ht="27.6" x14ac:dyDescent="0.3">
      <c r="B98" s="40"/>
      <c r="C98" s="10" t="s">
        <v>39</v>
      </c>
      <c r="D98" s="12" t="s">
        <v>40</v>
      </c>
      <c r="F98" s="217"/>
      <c r="G98" s="41" t="s">
        <v>5</v>
      </c>
      <c r="H98" s="42">
        <v>2</v>
      </c>
      <c r="I98" s="45"/>
      <c r="J98" s="43"/>
      <c r="K98" s="43"/>
      <c r="L98" s="44"/>
    </row>
    <row r="99" spans="1:12" ht="27.6" x14ac:dyDescent="0.3">
      <c r="F99" s="218"/>
      <c r="G99" s="41" t="s">
        <v>4</v>
      </c>
      <c r="H99" s="42">
        <v>1</v>
      </c>
      <c r="I99" s="45"/>
      <c r="J99" s="45"/>
      <c r="K99" s="45"/>
      <c r="L99" s="43"/>
    </row>
    <row r="100" spans="1:12" x14ac:dyDescent="0.3">
      <c r="I100" s="46">
        <v>1</v>
      </c>
      <c r="J100" s="46">
        <v>2</v>
      </c>
      <c r="K100" s="46">
        <v>3</v>
      </c>
      <c r="L100" s="46">
        <v>4</v>
      </c>
    </row>
    <row r="101" spans="1:12" ht="69" x14ac:dyDescent="0.3">
      <c r="I101" s="41" t="s">
        <v>9</v>
      </c>
      <c r="J101" s="41" t="s">
        <v>10</v>
      </c>
      <c r="K101" s="41" t="s">
        <v>11</v>
      </c>
      <c r="L101" s="41" t="s">
        <v>12</v>
      </c>
    </row>
    <row r="102" spans="1:12" ht="15" customHeight="1" x14ac:dyDescent="0.3">
      <c r="I102" s="219" t="s">
        <v>41</v>
      </c>
      <c r="J102" s="220"/>
      <c r="K102" s="220"/>
      <c r="L102" s="221"/>
    </row>
    <row r="104" spans="1:12" x14ac:dyDescent="0.3">
      <c r="A104" s="3" t="s">
        <v>280</v>
      </c>
    </row>
    <row r="106" spans="1:12" ht="409.5" customHeight="1" x14ac:dyDescent="0.3">
      <c r="A106" s="211" t="s">
        <v>325</v>
      </c>
      <c r="B106" s="211"/>
      <c r="C106" s="211"/>
      <c r="D106" s="211"/>
      <c r="E106" s="211"/>
    </row>
    <row r="107" spans="1:12" ht="120.75" customHeight="1" x14ac:dyDescent="0.3">
      <c r="A107" s="211"/>
      <c r="B107" s="211"/>
      <c r="C107" s="211"/>
      <c r="D107" s="211"/>
      <c r="E107" s="211"/>
    </row>
    <row r="110" spans="1:12" x14ac:dyDescent="0.3">
      <c r="A110" s="27" t="s">
        <v>281</v>
      </c>
    </row>
    <row r="112" spans="1:12" ht="48.75" customHeight="1" x14ac:dyDescent="0.3">
      <c r="A112" s="226" t="s">
        <v>42</v>
      </c>
      <c r="B112" s="227"/>
      <c r="C112" s="227"/>
      <c r="D112" s="227"/>
      <c r="E112" s="227"/>
    </row>
    <row r="113" spans="1:8" x14ac:dyDescent="0.3">
      <c r="A113" s="27" t="s">
        <v>282</v>
      </c>
    </row>
    <row r="115" spans="1:8" ht="15" x14ac:dyDescent="0.3">
      <c r="A115" s="25"/>
      <c r="B115" s="207" t="s">
        <v>233</v>
      </c>
      <c r="C115" s="207"/>
      <c r="D115" s="207"/>
      <c r="E115" s="207"/>
      <c r="F115" s="207"/>
      <c r="G115" s="207"/>
      <c r="H115" s="175"/>
    </row>
    <row r="116" spans="1:8" x14ac:dyDescent="0.3">
      <c r="A116" s="26"/>
      <c r="B116" s="207" t="s">
        <v>234</v>
      </c>
      <c r="C116" s="207"/>
      <c r="D116" s="207"/>
      <c r="E116" s="207"/>
      <c r="F116" s="207"/>
      <c r="G116" s="207"/>
      <c r="H116" s="175"/>
    </row>
    <row r="117" spans="1:8" x14ac:dyDescent="0.3">
      <c r="B117" s="207" t="s">
        <v>240</v>
      </c>
      <c r="C117" s="207"/>
      <c r="D117" s="207"/>
      <c r="E117" s="207"/>
      <c r="F117" s="207"/>
      <c r="G117" s="207"/>
      <c r="H117" s="175"/>
    </row>
    <row r="118" spans="1:8" x14ac:dyDescent="0.3">
      <c r="B118" s="207" t="s">
        <v>235</v>
      </c>
      <c r="C118" s="207"/>
      <c r="D118" s="207"/>
      <c r="E118" s="207"/>
      <c r="F118" s="207"/>
      <c r="G118" s="207"/>
      <c r="H118" s="175"/>
    </row>
    <row r="119" spans="1:8" x14ac:dyDescent="0.3">
      <c r="B119" s="209" t="s">
        <v>236</v>
      </c>
      <c r="C119" s="209"/>
      <c r="D119" s="209"/>
      <c r="E119" s="209"/>
      <c r="F119" s="209"/>
      <c r="G119" s="209"/>
      <c r="H119" s="175"/>
    </row>
    <row r="120" spans="1:8" x14ac:dyDescent="0.3">
      <c r="B120" s="207" t="s">
        <v>237</v>
      </c>
      <c r="C120" s="207"/>
      <c r="D120" s="207"/>
      <c r="E120" s="207"/>
      <c r="F120" s="207"/>
      <c r="G120" s="207"/>
      <c r="H120" s="175"/>
    </row>
    <row r="121" spans="1:8" x14ac:dyDescent="0.3">
      <c r="B121" s="207" t="s">
        <v>238</v>
      </c>
      <c r="C121" s="207"/>
      <c r="D121" s="207"/>
      <c r="E121" s="207"/>
      <c r="F121" s="207"/>
      <c r="G121" s="207"/>
      <c r="H121" s="175"/>
    </row>
    <row r="122" spans="1:8" x14ac:dyDescent="0.3">
      <c r="B122" s="208" t="s">
        <v>239</v>
      </c>
      <c r="C122" s="208"/>
      <c r="D122" s="208"/>
      <c r="E122" s="208"/>
      <c r="F122" s="208"/>
      <c r="G122" s="208"/>
      <c r="H122" s="208"/>
    </row>
    <row r="123" spans="1:8" x14ac:dyDescent="0.3">
      <c r="B123" s="207" t="s">
        <v>241</v>
      </c>
      <c r="C123" s="207"/>
      <c r="D123" s="207"/>
      <c r="E123" s="207"/>
      <c r="F123" s="207"/>
      <c r="G123" s="207"/>
      <c r="H123" s="175"/>
    </row>
    <row r="124" spans="1:8" ht="19.2" customHeight="1" x14ac:dyDescent="0.3">
      <c r="B124" s="206" t="s">
        <v>242</v>
      </c>
      <c r="C124" s="206"/>
      <c r="D124" s="206"/>
      <c r="E124" s="206"/>
      <c r="F124" s="206"/>
      <c r="G124" s="206"/>
    </row>
  </sheetData>
  <sheetProtection algorithmName="SHA-512" hashValue="NHKyL+2wn9wzoCNfjlCy3QFPCy/eCrjdmG7ZNcKq6oUm2yp33qlxNPqODLds/MVkcN4WGQcxzjGqcBAQi/DFmA==" saltValue="Nu4AcaNC2CEa0oxyaqTlVw==" spinCount="100000" sheet="1" formatCells="0" formatColumns="0" formatRows="0" insertRows="0" deleteRows="0" pivotTables="0"/>
  <mergeCells count="45">
    <mergeCell ref="A1:E1"/>
    <mergeCell ref="C44:E44"/>
    <mergeCell ref="B25:E25"/>
    <mergeCell ref="B27:E27"/>
    <mergeCell ref="B28:E28"/>
    <mergeCell ref="B31:E31"/>
    <mergeCell ref="B32:E32"/>
    <mergeCell ref="A33:E33"/>
    <mergeCell ref="B35:E35"/>
    <mergeCell ref="B14:E14"/>
    <mergeCell ref="B15:E15"/>
    <mergeCell ref="A39:E39"/>
    <mergeCell ref="A38:B38"/>
    <mergeCell ref="B19:E19"/>
    <mergeCell ref="A112:E112"/>
    <mergeCell ref="A106:E107"/>
    <mergeCell ref="B81:B88"/>
    <mergeCell ref="C84:E84"/>
    <mergeCell ref="C85:E85"/>
    <mergeCell ref="C87:E87"/>
    <mergeCell ref="C81:E81"/>
    <mergeCell ref="C82:E82"/>
    <mergeCell ref="C83:E83"/>
    <mergeCell ref="C86:E86"/>
    <mergeCell ref="C88:E88"/>
    <mergeCell ref="F96:F99"/>
    <mergeCell ref="I102:L102"/>
    <mergeCell ref="C79:E79"/>
    <mergeCell ref="C72:E72"/>
    <mergeCell ref="A92:L92"/>
    <mergeCell ref="C66:E66"/>
    <mergeCell ref="B77:D77"/>
    <mergeCell ref="C58:E59"/>
    <mergeCell ref="C61:E62"/>
    <mergeCell ref="C70:E70"/>
    <mergeCell ref="B115:G115"/>
    <mergeCell ref="B116:G116"/>
    <mergeCell ref="B117:G117"/>
    <mergeCell ref="B118:G118"/>
    <mergeCell ref="B119:G119"/>
    <mergeCell ref="B124:G124"/>
    <mergeCell ref="B120:G120"/>
    <mergeCell ref="B121:G121"/>
    <mergeCell ref="B122:H122"/>
    <mergeCell ref="B123:G123"/>
  </mergeCells>
  <hyperlinks>
    <hyperlink ref="B115" r:id="rId1" xr:uid="{3955944C-D5B3-4624-8A4A-59601933347C}"/>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A4BEBCC0-E09E-48F4-BAC2-82BEA4081F61}"/>
    <hyperlink ref="B117" r:id="rId3" display="https://planderecuperacion.gob.es/documentos-y-enlaces" xr:uid="{30840C08-DD99-4D44-922E-1666BD784181}"/>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EC918F9-8744-43E6-A601-C8CF35E3F5A0}"/>
    <hyperlink ref="B119" r:id="rId5" xr:uid="{B0C29FCE-7D7F-4DD2-91AC-DDBCB3B5DBE2}"/>
    <hyperlink ref="B120" r:id="rId6" xr:uid="{383115E9-963C-4A4E-821B-CC57354DF9D4}"/>
    <hyperlink ref="B121" r:id="rId7" xr:uid="{52FECCB5-7B5B-4C20-B2E0-4D9AD708B930}"/>
    <hyperlink ref="B122" r:id="rId8" xr:uid="{6AB85790-F73B-4EC1-B8F1-399D6B3F533F}"/>
    <hyperlink ref="B123" r:id="rId9" display="https://www.fondoseuropeos.hacienda.gob.es/sitios/dgpmrr/es-es/Documents/Instruccin ENTIDADES EJECUTORAS 12 abril 2022_.pdf.xsig.pdf" xr:uid="{0AFBE862-974A-402B-B667-5834A9C7FBB6}"/>
    <hyperlink ref="B124" r:id="rId10" display="https://www.boe.es/doue/2017/198/L00029-00041.pdf" xr:uid="{A8DCAB2D-7A9C-418C-BD94-3150BD2E121E}"/>
    <hyperlink ref="B19:E19" r:id="rId11" display=" Herramienta de Reporte de Subproyectos (HRS) " xr:uid="{8A40BF8A-AC6A-42BC-B81B-0B026D7EAD17}"/>
  </hyperlinks>
  <pageMargins left="0.7" right="0.7" top="0.75" bottom="0.75" header="0.3" footer="0.3"/>
  <pageSetup paperSize="9" scale="34" fitToHeight="0" orientation="portrait" verticalDpi="200" r:id="rId12"/>
  <rowBreaks count="1" manualBreakCount="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sheetPr>
    <pageSetUpPr fitToPage="1"/>
  </sheetPr>
  <dimension ref="B2:G66"/>
  <sheetViews>
    <sheetView showGridLines="0" showZeros="0" tabSelected="1" view="pageLayout" zoomScale="85" zoomScaleNormal="100" zoomScalePageLayoutView="85" workbookViewId="0">
      <selection activeCell="E7" sqref="E7"/>
    </sheetView>
  </sheetViews>
  <sheetFormatPr baseColWidth="10" defaultColWidth="11.44140625" defaultRowHeight="14.4" x14ac:dyDescent="0.3"/>
  <cols>
    <col min="1" max="1" width="4.88671875" customWidth="1"/>
    <col min="2" max="2" width="4.6640625" customWidth="1"/>
    <col min="3" max="3" width="29.109375" customWidth="1"/>
    <col min="4" max="4" width="22" customWidth="1"/>
    <col min="5" max="5" width="49.33203125" customWidth="1"/>
    <col min="6" max="6" width="14.88671875" style="73" customWidth="1"/>
    <col min="7" max="7" width="6.109375" customWidth="1"/>
  </cols>
  <sheetData>
    <row r="2" spans="2:7" ht="18" x14ac:dyDescent="0.3">
      <c r="B2" s="58"/>
      <c r="C2" s="59" t="s">
        <v>43</v>
      </c>
      <c r="D2" s="47"/>
      <c r="E2" s="48"/>
      <c r="F2" s="49"/>
      <c r="G2" s="50"/>
    </row>
    <row r="3" spans="2:7" ht="18" x14ac:dyDescent="0.3">
      <c r="B3" s="51"/>
      <c r="C3" s="61"/>
      <c r="D3" s="62"/>
      <c r="E3" s="68"/>
      <c r="F3" s="75"/>
      <c r="G3" s="63"/>
    </row>
    <row r="4" spans="2:7" ht="18" x14ac:dyDescent="0.3">
      <c r="B4" s="51"/>
      <c r="C4" s="77" t="s">
        <v>44</v>
      </c>
      <c r="D4" s="60"/>
      <c r="E4" s="68" t="s">
        <v>45</v>
      </c>
      <c r="G4" s="52"/>
    </row>
    <row r="5" spans="2:7" x14ac:dyDescent="0.3">
      <c r="B5" s="54"/>
      <c r="C5" s="77" t="s">
        <v>46</v>
      </c>
      <c r="D5" s="166"/>
      <c r="E5" s="62"/>
      <c r="F5" s="64"/>
      <c r="G5" s="52"/>
    </row>
    <row r="6" spans="2:7" ht="18" x14ac:dyDescent="0.3">
      <c r="B6" s="51"/>
      <c r="C6" s="77" t="s">
        <v>47</v>
      </c>
      <c r="D6" s="60"/>
      <c r="E6" s="64"/>
      <c r="G6" s="52"/>
    </row>
    <row r="7" spans="2:7" ht="18" x14ac:dyDescent="0.3">
      <c r="B7" s="51"/>
      <c r="C7" s="61"/>
      <c r="D7" s="62"/>
      <c r="E7" s="64"/>
      <c r="G7" s="52"/>
    </row>
    <row r="8" spans="2:7" ht="18" x14ac:dyDescent="0.3">
      <c r="B8" s="51"/>
      <c r="C8" s="104" t="s">
        <v>267</v>
      </c>
      <c r="D8" s="105"/>
      <c r="E8" s="64"/>
      <c r="G8" s="52"/>
    </row>
    <row r="9" spans="2:7" ht="18" x14ac:dyDescent="0.3">
      <c r="B9" s="51"/>
      <c r="C9" s="106" t="s">
        <v>48</v>
      </c>
      <c r="D9" s="107" t="s">
        <v>49</v>
      </c>
      <c r="E9" s="64"/>
      <c r="G9" s="52"/>
    </row>
    <row r="10" spans="2:7" ht="18" x14ac:dyDescent="0.3">
      <c r="B10" s="51"/>
      <c r="C10" s="102" t="s">
        <v>50</v>
      </c>
      <c r="D10" s="102"/>
      <c r="E10" s="64"/>
      <c r="G10" s="52"/>
    </row>
    <row r="11" spans="2:7" ht="18" x14ac:dyDescent="0.3">
      <c r="B11" s="51"/>
      <c r="C11" s="103" t="s">
        <v>51</v>
      </c>
      <c r="D11" s="103"/>
      <c r="E11" s="64"/>
      <c r="G11" s="52"/>
    </row>
    <row r="12" spans="2:7" ht="18" x14ac:dyDescent="0.3">
      <c r="B12" s="51"/>
      <c r="C12" s="103" t="s">
        <v>51</v>
      </c>
      <c r="D12" s="103"/>
      <c r="E12" s="64"/>
      <c r="G12" s="52"/>
    </row>
    <row r="13" spans="2:7" ht="18" x14ac:dyDescent="0.3">
      <c r="B13" s="51"/>
      <c r="C13" s="103" t="s">
        <v>50</v>
      </c>
      <c r="D13" s="103"/>
      <c r="E13" s="64"/>
      <c r="G13" s="52"/>
    </row>
    <row r="14" spans="2:7" ht="18" x14ac:dyDescent="0.3">
      <c r="B14" s="51"/>
      <c r="C14" s="69"/>
      <c r="D14" s="70"/>
      <c r="E14" s="64"/>
      <c r="G14" s="52"/>
    </row>
    <row r="15" spans="2:7" x14ac:dyDescent="0.3">
      <c r="B15" s="53"/>
      <c r="C15" s="65"/>
      <c r="D15" s="66"/>
      <c r="E15" s="67"/>
      <c r="G15" s="52"/>
    </row>
    <row r="16" spans="2:7" ht="41.4" x14ac:dyDescent="0.3">
      <c r="B16" s="54"/>
      <c r="C16" s="242" t="s">
        <v>169</v>
      </c>
      <c r="D16" s="243"/>
      <c r="E16" s="193" t="s">
        <v>168</v>
      </c>
      <c r="F16" s="98" t="s">
        <v>52</v>
      </c>
      <c r="G16" s="72"/>
    </row>
    <row r="17" spans="2:7" x14ac:dyDescent="0.3">
      <c r="B17" s="54"/>
      <c r="C17" s="245" t="s">
        <v>177</v>
      </c>
      <c r="D17" s="131" t="s">
        <v>71</v>
      </c>
      <c r="E17" s="192" t="s">
        <v>53</v>
      </c>
      <c r="F17" s="99" t="str">
        <f>+Método_Gestión_Entid_Pública!J6</f>
        <v/>
      </c>
      <c r="G17" s="52"/>
    </row>
    <row r="18" spans="2:7" x14ac:dyDescent="0.3">
      <c r="B18" s="54"/>
      <c r="C18" s="245"/>
      <c r="E18" s="109"/>
      <c r="F18" s="109"/>
      <c r="G18" s="52"/>
    </row>
    <row r="19" spans="2:7" x14ac:dyDescent="0.3">
      <c r="B19" s="54"/>
      <c r="C19" s="245"/>
      <c r="D19" s="131" t="s">
        <v>268</v>
      </c>
      <c r="E19" s="100" t="s">
        <v>54</v>
      </c>
      <c r="F19" s="99" t="str">
        <f>+Método_Gestión_Entid_Pública!J7</f>
        <v/>
      </c>
      <c r="G19" s="52"/>
    </row>
    <row r="20" spans="2:7" x14ac:dyDescent="0.3">
      <c r="B20" s="54"/>
      <c r="C20" s="245"/>
      <c r="E20" s="109"/>
      <c r="F20" s="109"/>
      <c r="G20" s="52"/>
    </row>
    <row r="21" spans="2:7" x14ac:dyDescent="0.3">
      <c r="B21" s="54"/>
      <c r="C21" s="245"/>
      <c r="D21" s="131" t="s">
        <v>137</v>
      </c>
      <c r="E21" s="100" t="s">
        <v>55</v>
      </c>
      <c r="F21" s="99" t="str">
        <f>+Método_Gestión_Entid_Pública!J8</f>
        <v/>
      </c>
      <c r="G21" s="52"/>
    </row>
    <row r="22" spans="2:7" x14ac:dyDescent="0.3">
      <c r="B22" s="54"/>
      <c r="C22" s="245"/>
      <c r="E22" s="109"/>
      <c r="F22" s="109"/>
      <c r="G22" s="52"/>
    </row>
    <row r="23" spans="2:7" x14ac:dyDescent="0.3">
      <c r="B23" s="54"/>
      <c r="C23" s="245"/>
      <c r="D23" s="131" t="s">
        <v>138</v>
      </c>
      <c r="E23" s="100" t="s">
        <v>56</v>
      </c>
      <c r="F23" s="99" t="str">
        <f>+Método_Gestión_Entid_Pública!J9</f>
        <v/>
      </c>
      <c r="G23" s="52"/>
    </row>
    <row r="24" spans="2:7" x14ac:dyDescent="0.3">
      <c r="B24" s="54"/>
      <c r="C24" s="245"/>
      <c r="E24" s="109"/>
      <c r="F24" s="109"/>
      <c r="G24" s="52"/>
    </row>
    <row r="25" spans="2:7" x14ac:dyDescent="0.3">
      <c r="B25" s="54"/>
      <c r="C25" s="245"/>
      <c r="D25" s="132" t="s">
        <v>123</v>
      </c>
      <c r="E25" s="100" t="s">
        <v>57</v>
      </c>
      <c r="F25" s="99" t="str">
        <f>+Método_Gestión_Entid_Pública!J10</f>
        <v/>
      </c>
      <c r="G25" s="52"/>
    </row>
    <row r="26" spans="2:7" x14ac:dyDescent="0.3">
      <c r="B26" s="54"/>
      <c r="C26" s="245"/>
      <c r="D26" s="173"/>
      <c r="E26" s="109"/>
      <c r="F26" s="109"/>
      <c r="G26" s="52"/>
    </row>
    <row r="27" spans="2:7" ht="26.4" customHeight="1" x14ac:dyDescent="0.3">
      <c r="B27" s="54"/>
      <c r="E27" s="155" t="s">
        <v>176</v>
      </c>
      <c r="F27" s="156">
        <f>MAX(F17:F26)</f>
        <v>0</v>
      </c>
      <c r="G27" s="52"/>
    </row>
    <row r="28" spans="2:7" ht="26.4" customHeight="1" x14ac:dyDescent="0.3">
      <c r="B28" s="54"/>
      <c r="E28" s="133"/>
      <c r="F28" s="133"/>
      <c r="G28" s="52"/>
    </row>
    <row r="29" spans="2:7" ht="18.600000000000001" customHeight="1" x14ac:dyDescent="0.3">
      <c r="B29" s="54"/>
      <c r="C29" s="244" t="s">
        <v>58</v>
      </c>
      <c r="D29" s="244"/>
      <c r="E29" s="71"/>
      <c r="F29" s="84"/>
      <c r="G29" s="52"/>
    </row>
    <row r="30" spans="2:7" ht="16.8" customHeight="1" x14ac:dyDescent="0.3">
      <c r="B30" s="54"/>
      <c r="C30" s="241"/>
      <c r="D30" s="241"/>
      <c r="E30" s="241"/>
      <c r="F30" s="241"/>
      <c r="G30" s="52"/>
    </row>
    <row r="31" spans="2:7" x14ac:dyDescent="0.3">
      <c r="B31" s="54"/>
      <c r="C31" s="241"/>
      <c r="D31" s="241"/>
      <c r="E31" s="241"/>
      <c r="F31" s="241"/>
      <c r="G31" s="52"/>
    </row>
    <row r="32" spans="2:7" x14ac:dyDescent="0.3">
      <c r="B32" s="54"/>
      <c r="C32" s="241"/>
      <c r="D32" s="241"/>
      <c r="E32" s="241"/>
      <c r="F32" s="241"/>
      <c r="G32" s="52"/>
    </row>
    <row r="33" spans="2:7" ht="11.4" customHeight="1" x14ac:dyDescent="0.3">
      <c r="B33" s="54"/>
      <c r="C33" s="241"/>
      <c r="D33" s="241"/>
      <c r="E33" s="241"/>
      <c r="F33" s="241"/>
      <c r="G33" s="52"/>
    </row>
    <row r="34" spans="2:7" x14ac:dyDescent="0.3">
      <c r="B34" s="54"/>
      <c r="C34" s="241"/>
      <c r="D34" s="241"/>
      <c r="E34" s="241"/>
      <c r="F34" s="241"/>
      <c r="G34" s="52"/>
    </row>
    <row r="35" spans="2:7" ht="12.6" customHeight="1" x14ac:dyDescent="0.3">
      <c r="B35" s="54"/>
      <c r="C35" s="241"/>
      <c r="D35" s="241"/>
      <c r="E35" s="241"/>
      <c r="F35" s="241"/>
      <c r="G35" s="52"/>
    </row>
    <row r="36" spans="2:7" ht="15" customHeight="1" x14ac:dyDescent="0.3">
      <c r="B36" s="54"/>
      <c r="C36" s="240"/>
      <c r="D36" s="240"/>
      <c r="E36" s="71"/>
      <c r="F36" s="74"/>
      <c r="G36" s="52"/>
    </row>
    <row r="37" spans="2:7" x14ac:dyDescent="0.3">
      <c r="B37" s="54"/>
      <c r="C37" s="104" t="s">
        <v>269</v>
      </c>
      <c r="D37" s="247"/>
      <c r="E37" s="247"/>
      <c r="F37" s="247"/>
      <c r="G37" s="52"/>
    </row>
    <row r="38" spans="2:7" x14ac:dyDescent="0.3">
      <c r="B38" s="54"/>
      <c r="C38" s="104" t="s">
        <v>270</v>
      </c>
      <c r="D38" s="247"/>
      <c r="E38" s="247"/>
      <c r="F38" s="247"/>
      <c r="G38" s="52"/>
    </row>
    <row r="39" spans="2:7" x14ac:dyDescent="0.3">
      <c r="B39" s="54"/>
      <c r="C39" s="104" t="s">
        <v>271</v>
      </c>
      <c r="D39" s="247"/>
      <c r="E39" s="247"/>
      <c r="F39" s="247"/>
      <c r="G39" s="52"/>
    </row>
    <row r="40" spans="2:7" x14ac:dyDescent="0.3">
      <c r="B40" s="54"/>
      <c r="C40" s="188"/>
      <c r="D40" s="189"/>
      <c r="E40" s="189"/>
      <c r="F40" s="189"/>
      <c r="G40" s="52"/>
    </row>
    <row r="41" spans="2:7" x14ac:dyDescent="0.3">
      <c r="B41" s="54"/>
      <c r="C41" s="188"/>
      <c r="D41" s="190"/>
      <c r="E41" s="190"/>
      <c r="F41" s="190"/>
      <c r="G41" s="52"/>
    </row>
    <row r="42" spans="2:7" ht="13.8" customHeight="1" x14ac:dyDescent="0.3">
      <c r="B42" s="54"/>
      <c r="C42" s="248" t="s">
        <v>272</v>
      </c>
      <c r="D42" s="248"/>
      <c r="E42" s="248"/>
      <c r="F42" s="248"/>
      <c r="G42" s="52"/>
    </row>
    <row r="43" spans="2:7" ht="7.8" customHeight="1" x14ac:dyDescent="0.3">
      <c r="B43" s="54"/>
      <c r="C43" s="104"/>
      <c r="D43" s="197"/>
      <c r="E43" s="197"/>
      <c r="F43" s="197"/>
      <c r="G43" s="52"/>
    </row>
    <row r="44" spans="2:7" ht="22.8" customHeight="1" x14ac:dyDescent="0.3">
      <c r="B44" s="54"/>
      <c r="C44" s="246" t="s">
        <v>273</v>
      </c>
      <c r="D44" s="246"/>
      <c r="E44" s="246"/>
      <c r="F44" s="246"/>
      <c r="G44" s="52"/>
    </row>
    <row r="45" spans="2:7" ht="22.8" customHeight="1" x14ac:dyDescent="0.3">
      <c r="B45" s="54"/>
      <c r="C45" s="246" t="s">
        <v>274</v>
      </c>
      <c r="D45" s="246"/>
      <c r="E45" s="246"/>
      <c r="F45" s="246"/>
      <c r="G45" s="52"/>
    </row>
    <row r="46" spans="2:7" ht="22.8" customHeight="1" x14ac:dyDescent="0.3">
      <c r="B46" s="54"/>
      <c r="C46" s="191"/>
      <c r="D46" s="191"/>
      <c r="E46" s="191"/>
      <c r="F46" s="191"/>
      <c r="G46" s="52"/>
    </row>
    <row r="47" spans="2:7" ht="47.4" customHeight="1" x14ac:dyDescent="0.3">
      <c r="B47" s="54"/>
      <c r="C47" s="104" t="s">
        <v>275</v>
      </c>
      <c r="D47" s="101"/>
      <c r="E47" s="191"/>
      <c r="F47" s="191"/>
      <c r="G47" s="52"/>
    </row>
    <row r="48" spans="2:7" x14ac:dyDescent="0.3">
      <c r="B48" s="55"/>
      <c r="C48" s="56"/>
      <c r="D48" s="56"/>
      <c r="E48" s="56"/>
      <c r="F48" s="76"/>
      <c r="G48" s="57"/>
    </row>
    <row r="56" spans="3:4" x14ac:dyDescent="0.3">
      <c r="C56" s="231"/>
      <c r="D56" s="231"/>
    </row>
    <row r="57" spans="3:4" x14ac:dyDescent="0.3">
      <c r="C57" s="231"/>
      <c r="D57" s="231"/>
    </row>
    <row r="58" spans="3:4" x14ac:dyDescent="0.3">
      <c r="C58" s="231"/>
      <c r="D58" s="231"/>
    </row>
    <row r="59" spans="3:4" x14ac:dyDescent="0.3">
      <c r="C59" s="6"/>
      <c r="D59" s="6"/>
    </row>
    <row r="60" spans="3:4" x14ac:dyDescent="0.3">
      <c r="C60" s="231"/>
      <c r="D60" s="231"/>
    </row>
    <row r="61" spans="3:4" x14ac:dyDescent="0.3">
      <c r="C61" s="231"/>
      <c r="D61" s="231"/>
    </row>
    <row r="62" spans="3:4" x14ac:dyDescent="0.3">
      <c r="C62" s="231"/>
      <c r="D62" s="231"/>
    </row>
    <row r="63" spans="3:4" x14ac:dyDescent="0.3">
      <c r="C63" s="231"/>
      <c r="D63" s="231"/>
    </row>
    <row r="64" spans="3:4" x14ac:dyDescent="0.3">
      <c r="C64" s="231"/>
      <c r="D64" s="231"/>
    </row>
    <row r="65" spans="3:4" x14ac:dyDescent="0.3">
      <c r="C65" s="231"/>
      <c r="D65" s="231"/>
    </row>
    <row r="66" spans="3:4" x14ac:dyDescent="0.3">
      <c r="C66" s="6"/>
      <c r="D66" s="6"/>
    </row>
  </sheetData>
  <sheetProtection algorithmName="SHA-512" hashValue="PCAY2rwxd+0XZtyHIBlK8cxRBShHOYf6GnO1jk5nQeq8Uyz/ywZVoJaeZYWJfgediLjtG/T03XEgrFcMMLtfDA==" saltValue="g5V/ZHERJ6BqvMn68MoXZg==" spinCount="100000" sheet="1" formatCells="0" formatColumns="0" formatRows="0" deleteRows="0" selectLockedCells="1" pivotTables="0"/>
  <mergeCells count="15">
    <mergeCell ref="C30:F35"/>
    <mergeCell ref="C16:D16"/>
    <mergeCell ref="C29:D29"/>
    <mergeCell ref="C17:C26"/>
    <mergeCell ref="C45:F45"/>
    <mergeCell ref="D37:F37"/>
    <mergeCell ref="D38:F38"/>
    <mergeCell ref="D39:F39"/>
    <mergeCell ref="C42:F42"/>
    <mergeCell ref="C44:F44"/>
    <mergeCell ref="C56:C58"/>
    <mergeCell ref="D56:D58"/>
    <mergeCell ref="C60:C65"/>
    <mergeCell ref="D60:D65"/>
    <mergeCell ref="C36:D36"/>
  </mergeCells>
  <conditionalFormatting sqref="F1:F17 F19 F21 F23 F25 F29:F36 F48:F1048576">
    <cfRule type="cellIs" dxfId="30" priority="12" operator="between">
      <formula>3.01</formula>
      <formula>6</formula>
    </cfRule>
    <cfRule type="cellIs" dxfId="29" priority="14" operator="between">
      <formula>1</formula>
      <formula>3</formula>
    </cfRule>
    <cfRule type="cellIs" dxfId="28" priority="16" operator="between">
      <formula>6.01</formula>
      <formula>16</formula>
    </cfRule>
  </conditionalFormatting>
  <conditionalFormatting sqref="F17 F19 F21 F23 F25">
    <cfRule type="containsBlanks" dxfId="27" priority="17">
      <formula>LEN(TRIM(F17))=0</formula>
    </cfRule>
  </conditionalFormatting>
  <conditionalFormatting sqref="F27">
    <cfRule type="cellIs" dxfId="26" priority="7" operator="between">
      <formula>3.01</formula>
      <formula>6</formula>
    </cfRule>
    <cfRule type="cellIs" dxfId="25" priority="8" operator="between">
      <formula>1</formula>
      <formula>3</formula>
    </cfRule>
    <cfRule type="cellIs" dxfId="24" priority="9" operator="between">
      <formula>6.01</formula>
      <formula>16</formula>
    </cfRule>
    <cfRule type="containsBlanks" dxfId="23" priority="10">
      <formula>LEN(TRIM(F27))=0</formula>
    </cfRule>
  </conditionalFormatting>
  <pageMargins left="0.7" right="0.7" top="0.75" bottom="0.75" header="0.3" footer="0.3"/>
  <pageSetup paperSize="11" scale="43"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showZeros="0" zoomScale="80" zoomScaleNormal="80" zoomScalePageLayoutView="125" workbookViewId="0">
      <selection activeCell="M5" sqref="M5"/>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6" t="s">
        <v>326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49" t="s">
        <v>59</v>
      </c>
      <c r="B4" s="250"/>
      <c r="C4" s="250"/>
      <c r="D4" s="250"/>
      <c r="E4" s="250"/>
      <c r="F4" s="250"/>
      <c r="G4" s="250"/>
      <c r="H4" s="251" t="s">
        <v>60</v>
      </c>
      <c r="I4" s="251"/>
      <c r="J4" s="251"/>
      <c r="K4" s="251"/>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3" t="s">
        <v>61</v>
      </c>
      <c r="B5" s="33" t="s">
        <v>62</v>
      </c>
      <c r="C5" s="33" t="s">
        <v>63</v>
      </c>
      <c r="D5" s="34" t="s">
        <v>64</v>
      </c>
      <c r="E5" s="35" t="s">
        <v>65</v>
      </c>
      <c r="F5" s="35" t="s">
        <v>66</v>
      </c>
      <c r="G5" s="35" t="s">
        <v>67</v>
      </c>
      <c r="H5" s="80" t="s">
        <v>68</v>
      </c>
      <c r="I5" s="81" t="s">
        <v>69</v>
      </c>
      <c r="J5" s="81" t="s">
        <v>52</v>
      </c>
      <c r="K5" s="81" t="s">
        <v>70</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59" t="s">
        <v>71</v>
      </c>
      <c r="B6" s="161" t="s">
        <v>72</v>
      </c>
      <c r="C6" s="79" t="s">
        <v>73</v>
      </c>
      <c r="D6" s="93"/>
      <c r="E6" s="93"/>
      <c r="F6" s="93"/>
      <c r="G6" s="93"/>
      <c r="H6" s="78" t="str">
        <f>IF(OR(F6="No",F6=""),"",_xlfn.MAXIFS(Indicador_Riesgo_Ent.Pública!G:G,Indicador_Riesgo_Ent.Pública!B:B,A6))</f>
        <v/>
      </c>
      <c r="I6" s="78" t="str">
        <f>IF(OR(F6="No",F6=""),"",_xlfn.MAXIFS(Indicador_Riesgo_Ent.Pública!P:P,Indicador_Riesgo_Ent.Pública!B:B,A6))</f>
        <v/>
      </c>
      <c r="J6" s="78" t="str">
        <f>IF(OR(F6="No",F6=""),"",_xlfn.MAXIFS(Indicador_Riesgo_Ent.Pública!X:X,Indicador_Riesgo_Ent.Pública!B:B,A6))</f>
        <v/>
      </c>
      <c r="K6" s="32"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63" customHeight="1" x14ac:dyDescent="0.25">
      <c r="A7" s="162" t="s">
        <v>114</v>
      </c>
      <c r="B7" s="161" t="s">
        <v>72</v>
      </c>
      <c r="C7" s="79" t="s">
        <v>73</v>
      </c>
      <c r="D7" s="93"/>
      <c r="E7" s="93"/>
      <c r="F7" s="93"/>
      <c r="G7" s="93"/>
      <c r="H7" s="78" t="str">
        <f>IF(OR(F7="No",F7=""),"",_xlfn.MAXIFS(Indicador_Riesgo_Ent.Pública!G:G,Indicador_Riesgo_Ent.Pública!B:B,A7))</f>
        <v/>
      </c>
      <c r="I7" s="78" t="str">
        <f>IF(OR(F7="No",F7=""),"",_xlfn.MAXIFS(Indicador_Riesgo_Ent.Pública!P:P,Indicador_Riesgo_Ent.Pública!B:B,A7))</f>
        <v/>
      </c>
      <c r="J7" s="78" t="str">
        <f>IF(OR(F7="No",F7=""),"",_xlfn.MAXIFS(Indicador_Riesgo_Ent.Pública!X:X,Indicador_Riesgo_Ent.Pública!B:B,A7))</f>
        <v/>
      </c>
      <c r="K7" s="32" t="str">
        <f>Aux!M3</f>
        <v>Incompleto</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63" customHeight="1" x14ac:dyDescent="0.25">
      <c r="A8" s="163" t="s">
        <v>137</v>
      </c>
      <c r="B8" s="161" t="s">
        <v>72</v>
      </c>
      <c r="C8" s="79" t="s">
        <v>73</v>
      </c>
      <c r="D8" s="93"/>
      <c r="E8" s="93"/>
      <c r="F8" s="93"/>
      <c r="G8" s="93"/>
      <c r="H8" s="78" t="str">
        <f>IF(OR(F8="No",F8=""),"",_xlfn.MAXIFS(Indicador_Riesgo_Ent.Pública!G:G,Indicador_Riesgo_Ent.Pública!B:B,A8))</f>
        <v/>
      </c>
      <c r="I8" s="78" t="str">
        <f>IF(OR(F8="No",F8=""),"",_xlfn.MAXIFS(Indicador_Riesgo_Ent.Pública!P:P,Indicador_Riesgo_Ent.Pública!B:B,A8))</f>
        <v/>
      </c>
      <c r="J8" s="78" t="str">
        <f>IF(OR(F8="No",F8=""),"",_xlfn.MAXIFS(Indicador_Riesgo_Ent.Pública!X:X,Indicador_Riesgo_Ent.Pública!B:B,A8))</f>
        <v/>
      </c>
      <c r="K8" s="32" t="str">
        <f>Aux!M4</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63" customHeight="1" x14ac:dyDescent="0.25">
      <c r="A9" s="164" t="s">
        <v>138</v>
      </c>
      <c r="B9" s="161" t="s">
        <v>72</v>
      </c>
      <c r="C9" s="79" t="s">
        <v>73</v>
      </c>
      <c r="D9" s="93"/>
      <c r="E9" s="93"/>
      <c r="F9" s="93"/>
      <c r="G9" s="93"/>
      <c r="H9" s="78" t="str">
        <f>IF(OR(F9="No",F9=""),"",_xlfn.MAXIFS(Indicador_Riesgo_Ent.Pública!G:G,Indicador_Riesgo_Ent.Pública!B:B,A9))</f>
        <v/>
      </c>
      <c r="I9" s="78" t="str">
        <f>IF(OR(F9="No",F9=""),"",_xlfn.MAXIFS(Indicador_Riesgo_Ent.Pública!P:P,Indicador_Riesgo_Ent.Pública!B:B,A9))</f>
        <v/>
      </c>
      <c r="J9" s="78" t="str">
        <f>IF(OR(F9="No",F9=""),"",_xlfn.MAXIFS(Indicador_Riesgo_Ent.Pública!X:X,Indicador_Riesgo_Ent.Pública!B:B,A9))</f>
        <v/>
      </c>
      <c r="K9" s="32" t="str">
        <f>Aux!M5</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3" customHeight="1" x14ac:dyDescent="0.25">
      <c r="A10" s="160" t="s">
        <v>123</v>
      </c>
      <c r="B10" s="161" t="s">
        <v>72</v>
      </c>
      <c r="C10" s="79" t="s">
        <v>73</v>
      </c>
      <c r="D10" s="93"/>
      <c r="E10" s="93"/>
      <c r="F10" s="93"/>
      <c r="G10" s="93"/>
      <c r="H10" s="78" t="str">
        <f>IF(OR(F10="No",F10=""),"",_xlfn.MAXIFS(Indicador_Riesgo_Ent.Pública!G:G,Indicador_Riesgo_Ent.Pública!B:B,A10))</f>
        <v/>
      </c>
      <c r="I10" s="78" t="str">
        <f>IF(OR(F10="No",F10=""),"",_xlfn.MAXIFS(Indicador_Riesgo_Ent.Pública!P:P,Indicador_Riesgo_Ent.Pública!B:B,A10))</f>
        <v/>
      </c>
      <c r="J10" s="78" t="str">
        <f>IF(OR(F10="No",F10=""),"",_xlfn.MAXIFS(Indicador_Riesgo_Ent.Pública!X:X,Indicador_Riesgo_Ent.Pública!B:B,A10))</f>
        <v/>
      </c>
      <c r="K10" s="32" t="str">
        <f>Aux!M6</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s="92" customFormat="1" ht="45.75" customHeight="1" x14ac:dyDescent="0.25">
      <c r="A11" s="154" t="s">
        <v>74</v>
      </c>
      <c r="B11" s="153" t="s">
        <v>75</v>
      </c>
      <c r="C11" s="153" t="s">
        <v>76</v>
      </c>
      <c r="D11" s="93"/>
      <c r="E11" s="93"/>
      <c r="F11" s="93"/>
      <c r="G11" s="93"/>
      <c r="H11" s="96" t="str">
        <f>IF(OR(F11="",F11="No"),"",+#REF!)</f>
        <v/>
      </c>
      <c r="I11" s="96" t="str">
        <f>IF(OR(F11="",F11="No"),"",#REF!)</f>
        <v/>
      </c>
      <c r="J11" s="96" t="str">
        <f>IF(OR(F11="No",F11=""),"",_xlfn.MAXIFS(Indicador_Riesgo_Ent.Pública!X:X,Indicador_Riesgo_Ent.Pública!B:B,A11))</f>
        <v/>
      </c>
      <c r="K11" s="97"/>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row>
    <row r="12" spans="1:46" s="92" customFormat="1" ht="45.75" customHeight="1" x14ac:dyDescent="0.25">
      <c r="A12" s="154" t="s">
        <v>74</v>
      </c>
      <c r="B12" s="153" t="s">
        <v>75</v>
      </c>
      <c r="C12" s="153" t="s">
        <v>76</v>
      </c>
      <c r="D12" s="93"/>
      <c r="E12" s="93"/>
      <c r="F12" s="93"/>
      <c r="G12" s="93"/>
      <c r="H12" s="96" t="str">
        <f>IF(OR(F12="",F12="No"),"",+#REF!)</f>
        <v/>
      </c>
      <c r="I12" s="96" t="str">
        <f>IF(OR(F12="",F12="No"),"",#REF!)</f>
        <v/>
      </c>
      <c r="J12" s="96" t="str">
        <f>IF(OR(F12="No",F12=""),"",_xlfn.MAXIFS(Indicador_Riesgo_Ent.Pública!X:X,Indicador_Riesgo_Ent.Pública!B:B,A12))</f>
        <v/>
      </c>
      <c r="K12" s="97"/>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row>
    <row r="13" spans="1:46" ht="45.75" customHeight="1" x14ac:dyDescent="0.3">
      <c r="A13" s="14"/>
      <c r="B13" s="14"/>
      <c r="C13" s="14"/>
      <c r="D13" s="14"/>
      <c r="E13" s="14"/>
      <c r="F13"/>
      <c r="G13"/>
      <c r="H13"/>
      <c r="I13"/>
      <c r="J13"/>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77</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78</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hvJgbfuPGKJTaHhMk+cGhvhDglSV9LW7Kt26QIebu/zDXimZbx7OginDT7p91Bq9rem3J0haxLAYeB5vErF4yg==" saltValue="1pnYopLUHVNGpkzbL4G5Eg==" spinCount="100000" sheet="1" formatCells="0" formatColumns="0" formatRows="0" insertRows="0" deleteRows="0" pivotTables="0"/>
  <mergeCells count="2">
    <mergeCell ref="A4:G4"/>
    <mergeCell ref="H4:K4"/>
  </mergeCells>
  <conditionalFormatting sqref="H6:J12">
    <cfRule type="cellIs" dxfId="22" priority="7" operator="between">
      <formula>6.01</formula>
      <formula>16</formula>
    </cfRule>
    <cfRule type="cellIs" dxfId="21" priority="8" operator="between">
      <formula>3.01</formula>
      <formula>6</formula>
    </cfRule>
    <cfRule type="cellIs" dxfId="20" priority="9" operator="between">
      <formula>1</formula>
      <formula>3</formula>
    </cfRule>
    <cfRule type="containsBlanks" dxfId="19" priority="10">
      <formula>LEN(TRIM(H6))=0</formula>
    </cfRule>
  </conditionalFormatting>
  <conditionalFormatting sqref="K6:K12">
    <cfRule type="containsText" dxfId="18" priority="5" operator="containsText" text="Incompleto">
      <formula>NOT(ISERROR(SEARCH("Incompleto",K6)))</formula>
    </cfRule>
    <cfRule type="containsText" dxfId="17" priority="6"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B1:Z55"/>
  <sheetViews>
    <sheetView showGridLines="0" topLeftCell="A16" zoomScale="60" zoomScaleNormal="60" zoomScaleSheetLayoutView="100" workbookViewId="0">
      <selection activeCell="C14" sqref="C14:I53"/>
    </sheetView>
  </sheetViews>
  <sheetFormatPr baseColWidth="10" defaultColWidth="8.6640625" defaultRowHeight="13.2" x14ac:dyDescent="0.25"/>
  <cols>
    <col min="1" max="2" width="8.6640625" style="16"/>
    <col min="3" max="3" width="18" style="16" customWidth="1"/>
    <col min="4" max="4" width="111.21875" style="16" customWidth="1"/>
    <col min="5" max="5" width="23.44140625" style="16" customWidth="1"/>
    <col min="6" max="6" width="15" style="16" customWidth="1"/>
    <col min="7" max="7" width="14.44140625" style="16" customWidth="1"/>
    <col min="8" max="8" width="12.6640625" style="16" customWidth="1"/>
    <col min="9" max="9" width="64.6640625"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6" ht="18" x14ac:dyDescent="0.25">
      <c r="B1" s="252" t="s">
        <v>197</v>
      </c>
      <c r="C1" s="252"/>
      <c r="D1" s="252"/>
      <c r="E1" s="252"/>
      <c r="F1" s="252"/>
      <c r="G1" s="252"/>
      <c r="H1" s="252"/>
      <c r="I1" s="252"/>
      <c r="J1" s="15"/>
      <c r="K1" s="15"/>
      <c r="L1" s="141"/>
      <c r="M1" s="141"/>
      <c r="N1" s="141"/>
      <c r="O1" s="141"/>
      <c r="P1" s="141"/>
      <c r="Q1" s="141"/>
      <c r="R1" s="141"/>
      <c r="S1" s="141"/>
      <c r="T1" s="118"/>
      <c r="U1" s="118"/>
      <c r="V1" s="118"/>
      <c r="W1" s="118"/>
      <c r="X1" s="118"/>
      <c r="Y1" s="118"/>
      <c r="Z1" s="118"/>
    </row>
    <row r="2" spans="2:26" ht="6.6" customHeight="1" x14ac:dyDescent="0.25">
      <c r="C2" s="15"/>
      <c r="D2" s="14"/>
      <c r="E2" s="15"/>
      <c r="F2" s="15"/>
      <c r="G2" s="15"/>
      <c r="H2" s="15"/>
      <c r="I2" s="15"/>
      <c r="M2" s="170"/>
      <c r="N2" s="141"/>
      <c r="O2" s="141"/>
      <c r="P2" s="141"/>
      <c r="Q2" s="141"/>
      <c r="R2" s="141"/>
      <c r="S2" s="141"/>
      <c r="T2" s="118"/>
      <c r="U2" s="118"/>
      <c r="V2" s="118"/>
      <c r="W2" s="118"/>
      <c r="X2" s="118"/>
      <c r="Y2" s="118"/>
      <c r="Z2" s="118"/>
    </row>
    <row r="3" spans="2:26" s="18" customFormat="1" ht="15" x14ac:dyDescent="0.25">
      <c r="B3" s="125" t="s">
        <v>327</v>
      </c>
      <c r="C3" s="125"/>
      <c r="D3" s="125"/>
      <c r="E3" s="126"/>
      <c r="F3" s="126"/>
      <c r="G3" s="126"/>
      <c r="H3" s="126"/>
      <c r="I3" s="126"/>
      <c r="J3" s="117"/>
      <c r="K3" s="117"/>
      <c r="L3" s="117"/>
      <c r="M3" s="141"/>
      <c r="N3" s="143" t="s">
        <v>79</v>
      </c>
      <c r="O3" s="143" t="s">
        <v>80</v>
      </c>
      <c r="P3" s="142">
        <v>1</v>
      </c>
      <c r="Q3" s="142">
        <v>-1</v>
      </c>
      <c r="R3" s="167"/>
      <c r="S3" s="167"/>
      <c r="T3" s="120"/>
      <c r="U3" s="120"/>
      <c r="V3" s="120"/>
      <c r="W3" s="120"/>
      <c r="X3" s="120"/>
      <c r="Y3" s="120"/>
      <c r="Z3" s="120"/>
    </row>
    <row r="4" spans="2:26" s="18" customFormat="1" ht="15" x14ac:dyDescent="0.25">
      <c r="B4" s="260" t="s">
        <v>296</v>
      </c>
      <c r="C4" s="260"/>
      <c r="D4" s="260"/>
      <c r="E4" s="260"/>
      <c r="F4" s="260"/>
      <c r="G4" s="260"/>
      <c r="H4" s="260"/>
      <c r="I4" s="260"/>
      <c r="J4" s="119"/>
      <c r="K4" s="119"/>
      <c r="L4" s="201"/>
      <c r="M4" s="142"/>
      <c r="N4" s="143" t="s">
        <v>78</v>
      </c>
      <c r="O4" s="143" t="s">
        <v>81</v>
      </c>
      <c r="P4" s="143">
        <v>2</v>
      </c>
      <c r="Q4" s="143">
        <v>-2</v>
      </c>
      <c r="R4" s="167"/>
      <c r="S4" s="167"/>
      <c r="T4" s="120"/>
      <c r="U4" s="120"/>
      <c r="V4" s="120"/>
      <c r="W4" s="120"/>
      <c r="X4" s="120"/>
      <c r="Y4" s="120"/>
      <c r="Z4" s="120"/>
    </row>
    <row r="5" spans="2:26" s="18" customFormat="1" ht="15" customHeight="1" x14ac:dyDescent="0.25">
      <c r="B5" s="125" t="s">
        <v>297</v>
      </c>
      <c r="C5" s="125"/>
      <c r="D5" s="125"/>
      <c r="E5" s="126"/>
      <c r="F5" s="126"/>
      <c r="G5" s="126"/>
      <c r="H5" s="126"/>
      <c r="I5" s="126"/>
      <c r="J5" s="119"/>
      <c r="K5" s="119"/>
      <c r="L5" s="201"/>
      <c r="M5" s="142"/>
      <c r="N5" s="143"/>
      <c r="O5" s="141" t="s">
        <v>82</v>
      </c>
      <c r="P5" s="141">
        <v>3</v>
      </c>
      <c r="Q5" s="141">
        <v>-3</v>
      </c>
      <c r="R5" s="167"/>
      <c r="S5" s="167"/>
      <c r="T5" s="120"/>
      <c r="U5" s="120"/>
      <c r="V5" s="120"/>
      <c r="W5" s="120"/>
      <c r="X5" s="120"/>
      <c r="Y5" s="120"/>
      <c r="Z5" s="120"/>
    </row>
    <row r="6" spans="2:26" s="20" customFormat="1" ht="15.6" x14ac:dyDescent="0.3">
      <c r="B6" s="125" t="s">
        <v>196</v>
      </c>
      <c r="D6" s="28"/>
      <c r="E6" s="127"/>
      <c r="F6" s="128"/>
      <c r="G6" s="127"/>
      <c r="H6" s="127"/>
      <c r="I6" s="28"/>
      <c r="J6" s="119"/>
      <c r="K6" s="119"/>
      <c r="L6" s="201"/>
      <c r="M6" s="142"/>
      <c r="N6" s="168"/>
      <c r="O6" s="168"/>
      <c r="P6" s="141">
        <v>4</v>
      </c>
      <c r="Q6" s="141">
        <v>-4</v>
      </c>
      <c r="R6" s="168"/>
      <c r="S6" s="168"/>
      <c r="T6" s="121"/>
      <c r="U6" s="121"/>
      <c r="V6" s="121"/>
      <c r="W6" s="121"/>
      <c r="X6" s="121"/>
      <c r="Y6" s="121"/>
      <c r="Z6" s="121"/>
    </row>
    <row r="7" spans="2:26" s="24" customFormat="1" ht="18" customHeight="1" x14ac:dyDescent="0.25">
      <c r="B7" s="125" t="s">
        <v>231</v>
      </c>
      <c r="D7" s="29"/>
      <c r="E7" s="129"/>
      <c r="F7" s="130"/>
      <c r="G7" s="127"/>
      <c r="H7" s="127"/>
      <c r="I7" s="29"/>
      <c r="J7" s="202"/>
      <c r="K7" s="203"/>
      <c r="L7" s="119"/>
      <c r="M7" s="119"/>
      <c r="N7" s="117"/>
      <c r="O7" s="169"/>
      <c r="P7" s="169"/>
      <c r="Q7" s="169"/>
      <c r="R7" s="169"/>
      <c r="S7" s="169"/>
      <c r="T7" s="122"/>
      <c r="U7" s="122"/>
      <c r="V7" s="122"/>
      <c r="W7" s="122"/>
      <c r="X7" s="122"/>
      <c r="Y7" s="122"/>
      <c r="Z7" s="122"/>
    </row>
    <row r="8" spans="2:26" ht="15" x14ac:dyDescent="0.25">
      <c r="B8" s="125" t="s">
        <v>232</v>
      </c>
      <c r="C8" s="15"/>
      <c r="D8" s="14"/>
      <c r="F8" s="174" t="s">
        <v>230</v>
      </c>
      <c r="G8" s="15"/>
      <c r="H8" s="15"/>
      <c r="I8" s="15"/>
      <c r="J8" s="117"/>
      <c r="K8" s="117"/>
      <c r="L8" s="117"/>
      <c r="M8" s="117"/>
      <c r="N8" s="117"/>
      <c r="O8" s="141"/>
      <c r="P8" s="170"/>
      <c r="Q8" s="170"/>
      <c r="R8" s="141"/>
      <c r="S8" s="141"/>
      <c r="T8" s="118"/>
      <c r="U8" s="118"/>
      <c r="V8" s="118"/>
      <c r="W8" s="118"/>
      <c r="X8" s="118"/>
      <c r="Y8" s="118"/>
      <c r="Z8" s="118"/>
    </row>
    <row r="9" spans="2:26" ht="6.6" customHeight="1" thickBot="1" x14ac:dyDescent="0.3">
      <c r="B9" s="125"/>
      <c r="C9" s="15"/>
      <c r="D9" s="14"/>
      <c r="E9" s="15"/>
      <c r="F9" s="15"/>
      <c r="G9" s="15"/>
      <c r="H9" s="15"/>
      <c r="I9" s="15"/>
      <c r="J9" s="117"/>
      <c r="K9" s="117"/>
      <c r="L9" s="117"/>
      <c r="M9" s="117"/>
      <c r="N9" s="117"/>
      <c r="O9" s="141"/>
      <c r="P9" s="141"/>
      <c r="Q9" s="141"/>
      <c r="R9" s="141"/>
      <c r="S9" s="141"/>
      <c r="T9" s="118"/>
      <c r="U9" s="118"/>
      <c r="V9" s="118"/>
      <c r="W9" s="118"/>
      <c r="X9" s="118"/>
      <c r="Y9" s="118"/>
      <c r="Z9" s="118"/>
    </row>
    <row r="10" spans="2:26" ht="16.8" customHeight="1" thickBot="1" x14ac:dyDescent="0.35">
      <c r="B10" s="125"/>
      <c r="C10" s="157" t="s">
        <v>193</v>
      </c>
      <c r="D10" s="158" t="s">
        <v>194</v>
      </c>
      <c r="E10" s="15"/>
      <c r="F10" s="15"/>
      <c r="G10" s="15"/>
      <c r="H10" s="15"/>
      <c r="I10" s="15"/>
      <c r="J10" s="15"/>
      <c r="K10" s="15"/>
      <c r="L10" s="117"/>
      <c r="M10" s="141"/>
      <c r="N10" s="141"/>
      <c r="O10" s="141"/>
      <c r="P10" s="141"/>
      <c r="Q10" s="141"/>
      <c r="R10" s="117"/>
      <c r="S10" s="117"/>
      <c r="T10" s="118"/>
    </row>
    <row r="11" spans="2:26" x14ac:dyDescent="0.25">
      <c r="C11" s="15"/>
      <c r="D11" s="15"/>
      <c r="E11" s="15"/>
      <c r="F11" s="15"/>
      <c r="G11" s="15"/>
      <c r="H11" s="15"/>
      <c r="I11" s="15"/>
      <c r="J11" s="15"/>
      <c r="K11" s="15"/>
      <c r="L11" s="117"/>
      <c r="M11" s="117"/>
      <c r="N11" s="117"/>
      <c r="O11" s="117"/>
      <c r="P11" s="117"/>
      <c r="Q11" s="117"/>
      <c r="R11" s="117"/>
      <c r="S11" s="117"/>
      <c r="T11" s="118"/>
    </row>
    <row r="12" spans="2:26" ht="26.25" customHeight="1" x14ac:dyDescent="0.25">
      <c r="B12" s="259" t="s">
        <v>83</v>
      </c>
      <c r="C12" s="259"/>
      <c r="D12" s="259"/>
      <c r="E12" s="249" t="s">
        <v>13</v>
      </c>
      <c r="F12" s="254"/>
      <c r="G12" s="255"/>
      <c r="H12" s="256" t="s">
        <v>298</v>
      </c>
      <c r="I12" s="257"/>
      <c r="J12" s="257"/>
      <c r="K12" s="257"/>
      <c r="L12" s="257"/>
      <c r="M12" s="258"/>
      <c r="N12" s="249" t="s">
        <v>17</v>
      </c>
      <c r="O12" s="250"/>
      <c r="P12" s="253"/>
      <c r="Q12" s="256" t="s">
        <v>302</v>
      </c>
      <c r="R12" s="257"/>
      <c r="S12" s="257"/>
      <c r="T12" s="257"/>
      <c r="U12" s="258"/>
      <c r="V12" s="249" t="s">
        <v>84</v>
      </c>
      <c r="W12" s="250"/>
      <c r="X12" s="253"/>
    </row>
    <row r="13" spans="2:26" ht="54" customHeight="1" x14ac:dyDescent="0.25">
      <c r="B13" s="110" t="s">
        <v>170</v>
      </c>
      <c r="C13" s="30" t="s">
        <v>85</v>
      </c>
      <c r="D13" s="30" t="s">
        <v>86</v>
      </c>
      <c r="E13" s="33" t="s">
        <v>87</v>
      </c>
      <c r="F13" s="33" t="s">
        <v>88</v>
      </c>
      <c r="G13" s="33" t="s">
        <v>89</v>
      </c>
      <c r="H13" s="30" t="s">
        <v>90</v>
      </c>
      <c r="I13" s="30" t="s">
        <v>299</v>
      </c>
      <c r="J13" s="30" t="s">
        <v>300</v>
      </c>
      <c r="K13" s="30" t="s">
        <v>91</v>
      </c>
      <c r="L13" s="30" t="s">
        <v>92</v>
      </c>
      <c r="M13" s="30" t="s">
        <v>93</v>
      </c>
      <c r="N13" s="33" t="s">
        <v>94</v>
      </c>
      <c r="O13" s="33" t="s">
        <v>95</v>
      </c>
      <c r="P13" s="33" t="s">
        <v>96</v>
      </c>
      <c r="Q13" s="198" t="s">
        <v>301</v>
      </c>
      <c r="R13" s="30" t="s">
        <v>97</v>
      </c>
      <c r="S13" s="30" t="s">
        <v>303</v>
      </c>
      <c r="T13" s="31" t="s">
        <v>304</v>
      </c>
      <c r="U13" s="31" t="s">
        <v>305</v>
      </c>
      <c r="V13" s="33" t="s">
        <v>98</v>
      </c>
      <c r="W13" s="33" t="s">
        <v>99</v>
      </c>
      <c r="X13" s="33" t="s">
        <v>100</v>
      </c>
    </row>
    <row r="14" spans="2:26" ht="183" customHeight="1" x14ac:dyDescent="0.25">
      <c r="B14" s="111" t="s">
        <v>71</v>
      </c>
      <c r="C14" s="140" t="s">
        <v>103</v>
      </c>
      <c r="D14" s="85" t="s">
        <v>208</v>
      </c>
      <c r="E14" s="88"/>
      <c r="F14" s="88"/>
      <c r="G14" s="87" t="str">
        <f>IF(OR(E14="",F14=""),"",E14*F14)</f>
        <v/>
      </c>
      <c r="H14" s="140" t="s">
        <v>104</v>
      </c>
      <c r="I14" s="195" t="s">
        <v>105</v>
      </c>
      <c r="J14" s="90"/>
      <c r="K14" s="148"/>
      <c r="L14" s="89"/>
      <c r="M14" s="89"/>
      <c r="N14" s="86" t="str">
        <f>IF(ISNUMBER(E14),IF(E14+L14&gt;1,E14+L14,1),"")</f>
        <v/>
      </c>
      <c r="O14" s="86" t="str">
        <f>IF(ISNUMBER(F14),IF(F14+M14&gt;1,F14+M14,1),"")</f>
        <v/>
      </c>
      <c r="P14" s="124" t="str">
        <f>IF(OR(N14="",O14=""),"",N14*O14)</f>
        <v/>
      </c>
      <c r="Q14" s="90"/>
      <c r="R14" s="90"/>
      <c r="S14" s="204"/>
      <c r="T14" s="88"/>
      <c r="U14" s="88"/>
      <c r="V14" s="32" t="str">
        <f>IF(ISNUMBER($N14),IF($N14+T14&gt;1,$N14+T14,1),"")</f>
        <v/>
      </c>
      <c r="W14" s="32" t="str">
        <f>IF(ISNUMBER($O14),IF($O14+U14&gt;1,$O14+U14,1),"")</f>
        <v/>
      </c>
      <c r="X14" s="83" t="str">
        <f>IF(OR(V14="",W14=""),"",V14*W14)</f>
        <v/>
      </c>
    </row>
    <row r="15" spans="2:26" ht="72" x14ac:dyDescent="0.25">
      <c r="B15" s="111" t="s">
        <v>71</v>
      </c>
      <c r="C15" s="140" t="s">
        <v>211</v>
      </c>
      <c r="D15" s="85" t="s">
        <v>210</v>
      </c>
      <c r="E15" s="88"/>
      <c r="F15" s="88"/>
      <c r="G15" s="87" t="str">
        <f t="shared" ref="G15:G44" si="0">IF(OR(E15="",F15=""),"",E15*F15)</f>
        <v/>
      </c>
      <c r="H15" s="140" t="s">
        <v>212</v>
      </c>
      <c r="I15" s="196" t="s">
        <v>108</v>
      </c>
      <c r="J15" s="90"/>
      <c r="K15" s="148"/>
      <c r="L15" s="89"/>
      <c r="M15" s="89"/>
      <c r="N15" s="86" t="str">
        <f t="shared" ref="N15:N55" si="1">IF(ISNUMBER(E15),IF(E15+L15&gt;1,E15+L15,1),"")</f>
        <v/>
      </c>
      <c r="O15" s="86" t="str">
        <f t="shared" ref="O15:O44" si="2">IF(ISNUMBER(F15),IF(F15+M15&gt;1,F15+M15,1),"")</f>
        <v/>
      </c>
      <c r="P15" s="124" t="str">
        <f t="shared" ref="P15:P44" si="3">IF(OR(N15="",O15=""),"",N15*O15)</f>
        <v/>
      </c>
      <c r="Q15" s="90"/>
      <c r="R15" s="90"/>
      <c r="S15" s="204"/>
      <c r="T15" s="88"/>
      <c r="U15" s="88"/>
      <c r="V15" s="32" t="str">
        <f t="shared" ref="V15:V44" si="4">IF(ISNUMBER($N15),IF($N15+T15&gt;1,$N15+T15,1),"")</f>
        <v/>
      </c>
      <c r="W15" s="32" t="str">
        <f t="shared" ref="W15:W44" si="5">IF(ISNUMBER($O15),IF($O15+U15&gt;1,$O15+U15,1),"")</f>
        <v/>
      </c>
      <c r="X15" s="83" t="str">
        <f t="shared" ref="X15:X44" si="6">IF(OR(V15="",W15=""),"",V15*W15)</f>
        <v/>
      </c>
    </row>
    <row r="16" spans="2:26" ht="84" x14ac:dyDescent="0.25">
      <c r="B16" s="111" t="s">
        <v>71</v>
      </c>
      <c r="C16" s="140" t="s">
        <v>106</v>
      </c>
      <c r="D16" s="85" t="s">
        <v>199</v>
      </c>
      <c r="E16" s="88"/>
      <c r="F16" s="88"/>
      <c r="G16" s="87" t="str">
        <f t="shared" si="0"/>
        <v/>
      </c>
      <c r="H16" s="140" t="s">
        <v>107</v>
      </c>
      <c r="I16" s="196" t="s">
        <v>111</v>
      </c>
      <c r="J16" s="90"/>
      <c r="K16" s="148"/>
      <c r="L16" s="89"/>
      <c r="M16" s="89"/>
      <c r="N16" s="86" t="str">
        <f t="shared" si="1"/>
        <v/>
      </c>
      <c r="O16" s="86" t="str">
        <f t="shared" si="2"/>
        <v/>
      </c>
      <c r="P16" s="124" t="str">
        <f t="shared" si="3"/>
        <v/>
      </c>
      <c r="Q16" s="90"/>
      <c r="R16" s="90"/>
      <c r="S16" s="204"/>
      <c r="T16" s="88"/>
      <c r="U16" s="88"/>
      <c r="V16" s="32" t="str">
        <f t="shared" si="4"/>
        <v/>
      </c>
      <c r="W16" s="32" t="str">
        <f t="shared" si="5"/>
        <v/>
      </c>
      <c r="X16" s="83" t="str">
        <f t="shared" si="6"/>
        <v/>
      </c>
    </row>
    <row r="17" spans="2:24" ht="24" x14ac:dyDescent="0.25">
      <c r="B17" s="111" t="s">
        <v>71</v>
      </c>
      <c r="C17" s="140" t="s">
        <v>109</v>
      </c>
      <c r="D17" s="85" t="s">
        <v>209</v>
      </c>
      <c r="E17" s="88"/>
      <c r="F17" s="88"/>
      <c r="G17" s="87" t="str">
        <f t="shared" si="0"/>
        <v/>
      </c>
      <c r="H17" s="140" t="s">
        <v>110</v>
      </c>
      <c r="I17" s="196" t="s">
        <v>135</v>
      </c>
      <c r="J17" s="90"/>
      <c r="K17" s="148"/>
      <c r="L17" s="89"/>
      <c r="M17" s="89"/>
      <c r="N17" s="86" t="str">
        <f t="shared" si="1"/>
        <v/>
      </c>
      <c r="O17" s="86" t="str">
        <f t="shared" si="2"/>
        <v/>
      </c>
      <c r="P17" s="124" t="str">
        <f t="shared" si="3"/>
        <v/>
      </c>
      <c r="Q17" s="90"/>
      <c r="R17" s="90"/>
      <c r="S17" s="204"/>
      <c r="T17" s="88"/>
      <c r="U17" s="88"/>
      <c r="V17" s="32" t="str">
        <f t="shared" si="4"/>
        <v/>
      </c>
      <c r="W17" s="32" t="str">
        <f t="shared" si="5"/>
        <v/>
      </c>
      <c r="X17" s="83" t="str">
        <f t="shared" si="6"/>
        <v/>
      </c>
    </row>
    <row r="18" spans="2:24" ht="24" x14ac:dyDescent="0.25">
      <c r="B18" s="111" t="s">
        <v>71</v>
      </c>
      <c r="C18" s="140" t="s">
        <v>127</v>
      </c>
      <c r="D18" s="165" t="s">
        <v>217</v>
      </c>
      <c r="E18" s="88"/>
      <c r="F18" s="88"/>
      <c r="G18" s="87" t="str">
        <f t="shared" si="0"/>
        <v/>
      </c>
      <c r="H18" s="140" t="s">
        <v>128</v>
      </c>
      <c r="I18" s="196" t="s">
        <v>135</v>
      </c>
      <c r="J18" s="90"/>
      <c r="K18" s="148"/>
      <c r="L18" s="89"/>
      <c r="M18" s="89"/>
      <c r="N18" s="86" t="str">
        <f t="shared" si="1"/>
        <v/>
      </c>
      <c r="O18" s="86" t="str">
        <f t="shared" ref="O18" si="7">IF(ISNUMBER(F18),IF(F18+M18&gt;1,F18+M18,1),"")</f>
        <v/>
      </c>
      <c r="P18" s="124" t="str">
        <f t="shared" ref="P18" si="8">IF(OR(N18="",O18=""),"",N18*O18)</f>
        <v/>
      </c>
      <c r="Q18" s="90"/>
      <c r="R18" s="90"/>
      <c r="S18" s="204"/>
      <c r="T18" s="88"/>
      <c r="U18" s="88"/>
      <c r="V18" s="32" t="str">
        <f t="shared" ref="V18" si="9">IF(ISNUMBER($N18),IF($N18+T18&gt;1,$N18+T18,1),"")</f>
        <v/>
      </c>
      <c r="W18" s="32" t="str">
        <f t="shared" ref="W18" si="10">IF(ISNUMBER($O18),IF($O18+U18&gt;1,$O18+U18,1),"")</f>
        <v/>
      </c>
      <c r="X18" s="83" t="str">
        <f t="shared" ref="X18" si="11">IF(OR(V18="",W18=""),"",V18*W18)</f>
        <v/>
      </c>
    </row>
    <row r="19" spans="2:24" ht="45.6" customHeight="1" x14ac:dyDescent="0.25">
      <c r="B19" s="111" t="s">
        <v>71</v>
      </c>
      <c r="C19" s="140" t="s">
        <v>129</v>
      </c>
      <c r="D19" s="165" t="s">
        <v>200</v>
      </c>
      <c r="E19" s="88"/>
      <c r="F19" s="88"/>
      <c r="G19" s="87" t="str">
        <f t="shared" si="0"/>
        <v/>
      </c>
      <c r="H19" s="140" t="s">
        <v>132</v>
      </c>
      <c r="I19" s="196" t="s">
        <v>136</v>
      </c>
      <c r="J19" s="90"/>
      <c r="K19" s="148"/>
      <c r="L19" s="89"/>
      <c r="M19" s="89"/>
      <c r="N19" s="86" t="str">
        <f t="shared" si="1"/>
        <v/>
      </c>
      <c r="O19" s="86" t="str">
        <f t="shared" si="2"/>
        <v/>
      </c>
      <c r="P19" s="124" t="str">
        <f t="shared" si="3"/>
        <v/>
      </c>
      <c r="Q19" s="90"/>
      <c r="R19" s="90"/>
      <c r="S19" s="204"/>
      <c r="T19" s="88"/>
      <c r="U19" s="88"/>
      <c r="V19" s="32" t="str">
        <f t="shared" si="4"/>
        <v/>
      </c>
      <c r="W19" s="32" t="str">
        <f t="shared" si="5"/>
        <v/>
      </c>
      <c r="X19" s="83" t="str">
        <f t="shared" si="6"/>
        <v/>
      </c>
    </row>
    <row r="20" spans="2:24" ht="45.6" customHeight="1" x14ac:dyDescent="0.25">
      <c r="B20" s="111" t="s">
        <v>71</v>
      </c>
      <c r="C20" s="140" t="s">
        <v>130</v>
      </c>
      <c r="D20" s="85" t="s">
        <v>185</v>
      </c>
      <c r="E20" s="88"/>
      <c r="F20" s="88"/>
      <c r="G20" s="87" t="str">
        <f t="shared" si="0"/>
        <v/>
      </c>
      <c r="H20" s="140" t="s">
        <v>133</v>
      </c>
      <c r="I20" s="196" t="s">
        <v>188</v>
      </c>
      <c r="J20" s="90"/>
      <c r="K20" s="148"/>
      <c r="L20" s="89"/>
      <c r="M20" s="89"/>
      <c r="N20" s="86" t="str">
        <f t="shared" si="1"/>
        <v/>
      </c>
      <c r="O20" s="86" t="str">
        <f t="shared" ref="O20:O22" si="12">IF(ISNUMBER(F20),IF(F20+M20&gt;1,F20+M20,1),"")</f>
        <v/>
      </c>
      <c r="P20" s="124" t="str">
        <f t="shared" ref="P20:P22" si="13">IF(OR(N20="",O20=""),"",N20*O20)</f>
        <v/>
      </c>
      <c r="Q20" s="90"/>
      <c r="R20" s="90"/>
      <c r="S20" s="204"/>
      <c r="T20" s="88"/>
      <c r="U20" s="88"/>
      <c r="V20" s="32" t="str">
        <f t="shared" ref="V20:V22" si="14">IF(ISNUMBER($N20),IF($N20+T20&gt;1,$N20+T20,1),"")</f>
        <v/>
      </c>
      <c r="W20" s="32" t="str">
        <f t="shared" ref="W20:W22" si="15">IF(ISNUMBER($O20),IF($O20+U20&gt;1,$O20+U20,1),"")</f>
        <v/>
      </c>
      <c r="X20" s="83" t="str">
        <f t="shared" ref="X20:X22" si="16">IF(OR(V20="",W20=""),"",V20*W20)</f>
        <v/>
      </c>
    </row>
    <row r="21" spans="2:24" ht="116.4" customHeight="1" x14ac:dyDescent="0.25">
      <c r="B21" s="111" t="s">
        <v>71</v>
      </c>
      <c r="C21" s="140" t="s">
        <v>131</v>
      </c>
      <c r="D21" s="85" t="s">
        <v>206</v>
      </c>
      <c r="E21" s="88"/>
      <c r="F21" s="88"/>
      <c r="G21" s="87" t="str">
        <f t="shared" si="0"/>
        <v/>
      </c>
      <c r="H21" s="140" t="s">
        <v>134</v>
      </c>
      <c r="I21" s="196" t="s">
        <v>307</v>
      </c>
      <c r="J21" s="90"/>
      <c r="K21" s="148"/>
      <c r="L21" s="89"/>
      <c r="M21" s="89"/>
      <c r="N21" s="86" t="str">
        <f t="shared" si="1"/>
        <v/>
      </c>
      <c r="O21" s="86" t="str">
        <f t="shared" ref="O21" si="17">IF(ISNUMBER(F21),IF(F21+M21&gt;1,F21+M21,1),"")</f>
        <v/>
      </c>
      <c r="P21" s="124" t="str">
        <f t="shared" ref="P21" si="18">IF(OR(N21="",O21=""),"",N21*O21)</f>
        <v/>
      </c>
      <c r="Q21" s="90"/>
      <c r="R21" s="90"/>
      <c r="S21" s="204"/>
      <c r="T21" s="88"/>
      <c r="U21" s="88"/>
      <c r="V21" s="32" t="str">
        <f t="shared" ref="V21" si="19">IF(ISNUMBER($N21),IF($N21+T21&gt;1,$N21+T21,1),"")</f>
        <v/>
      </c>
      <c r="W21" s="32" t="str">
        <f t="shared" ref="W21" si="20">IF(ISNUMBER($O21),IF($O21+U21&gt;1,$O21+U21,1),"")</f>
        <v/>
      </c>
      <c r="X21" s="83" t="str">
        <f t="shared" ref="X21" si="21">IF(OR(V21="",W21=""),"",V21*W21)</f>
        <v/>
      </c>
    </row>
    <row r="22" spans="2:24" ht="99.6" customHeight="1" x14ac:dyDescent="0.25">
      <c r="B22" s="111" t="s">
        <v>71</v>
      </c>
      <c r="C22" s="140" t="s">
        <v>218</v>
      </c>
      <c r="D22" s="165" t="str">
        <f>IFERROR(VLOOKUP(D10,Aux!A:B,2,0),"")</f>
        <v>No aplica</v>
      </c>
      <c r="E22" s="88"/>
      <c r="F22" s="88"/>
      <c r="G22" s="87" t="str">
        <f t="shared" si="0"/>
        <v/>
      </c>
      <c r="H22" s="140" t="s">
        <v>219</v>
      </c>
      <c r="I22" s="196" t="s">
        <v>188</v>
      </c>
      <c r="J22" s="90"/>
      <c r="K22" s="148"/>
      <c r="L22" s="89"/>
      <c r="M22" s="89"/>
      <c r="N22" s="86" t="str">
        <f t="shared" si="1"/>
        <v/>
      </c>
      <c r="O22" s="86" t="str">
        <f t="shared" si="12"/>
        <v/>
      </c>
      <c r="P22" s="124" t="str">
        <f t="shared" si="13"/>
        <v/>
      </c>
      <c r="Q22" s="90"/>
      <c r="R22" s="90"/>
      <c r="S22" s="90"/>
      <c r="T22" s="88"/>
      <c r="U22" s="88"/>
      <c r="V22" s="32" t="str">
        <f t="shared" si="14"/>
        <v/>
      </c>
      <c r="W22" s="32" t="str">
        <f t="shared" si="15"/>
        <v/>
      </c>
      <c r="X22" s="83" t="str">
        <f t="shared" si="16"/>
        <v/>
      </c>
    </row>
    <row r="23" spans="2:24" s="92" customFormat="1" ht="82.8" customHeight="1" x14ac:dyDescent="0.25">
      <c r="B23" s="145" t="s">
        <v>71</v>
      </c>
      <c r="C23" s="146" t="s">
        <v>112</v>
      </c>
      <c r="D23" s="90" t="s">
        <v>101</v>
      </c>
      <c r="E23" s="88"/>
      <c r="F23" s="88"/>
      <c r="G23" s="147" t="str">
        <f t="shared" si="0"/>
        <v/>
      </c>
      <c r="H23" s="146" t="s">
        <v>113</v>
      </c>
      <c r="I23" s="90" t="s">
        <v>102</v>
      </c>
      <c r="J23" s="90"/>
      <c r="K23" s="148"/>
      <c r="L23" s="89"/>
      <c r="M23" s="89"/>
      <c r="N23" s="86" t="str">
        <f t="shared" si="1"/>
        <v/>
      </c>
      <c r="O23" s="149" t="str">
        <f t="shared" ref="O23" si="22">IF(ISNUMBER(F23),IF(F23+M23&gt;1,F23+M23,1),"")</f>
        <v/>
      </c>
      <c r="P23" s="150" t="str">
        <f t="shared" ref="P23" si="23">IF(OR(N23="",O23=""),"",N23*O23)</f>
        <v/>
      </c>
      <c r="Q23" s="90" t="s">
        <v>102</v>
      </c>
      <c r="R23" s="90"/>
      <c r="S23" s="90"/>
      <c r="T23" s="88"/>
      <c r="U23" s="88"/>
      <c r="V23" s="97" t="str">
        <f t="shared" ref="V23" si="24">IF(ISNUMBER($N23),IF($N23+T23&gt;1,$N23+T23,1),"")</f>
        <v/>
      </c>
      <c r="W23" s="97" t="str">
        <f t="shared" ref="W23" si="25">IF(ISNUMBER($O23),IF($O23+U23&gt;1,$O23+U23,1),"")</f>
        <v/>
      </c>
      <c r="X23" s="151" t="str">
        <f t="shared" ref="X23" si="26">IF(OR(V23="",W23=""),"",V23*W23)</f>
        <v/>
      </c>
    </row>
    <row r="24" spans="2:24" s="92" customFormat="1" ht="72" customHeight="1" x14ac:dyDescent="0.25">
      <c r="B24" s="145" t="s">
        <v>71</v>
      </c>
      <c r="C24" s="146" t="s">
        <v>112</v>
      </c>
      <c r="D24" s="90" t="s">
        <v>101</v>
      </c>
      <c r="E24" s="88"/>
      <c r="F24" s="88"/>
      <c r="G24" s="147" t="str">
        <f t="shared" si="0"/>
        <v/>
      </c>
      <c r="H24" s="146" t="s">
        <v>113</v>
      </c>
      <c r="I24" s="90" t="s">
        <v>102</v>
      </c>
      <c r="J24" s="90"/>
      <c r="K24" s="148"/>
      <c r="L24" s="89"/>
      <c r="M24" s="89"/>
      <c r="N24" s="86" t="str">
        <f t="shared" si="1"/>
        <v/>
      </c>
      <c r="O24" s="149" t="str">
        <f t="shared" si="2"/>
        <v/>
      </c>
      <c r="P24" s="150" t="str">
        <f t="shared" si="3"/>
        <v/>
      </c>
      <c r="Q24" s="90" t="s">
        <v>102</v>
      </c>
      <c r="R24" s="91"/>
      <c r="S24" s="90"/>
      <c r="T24" s="88"/>
      <c r="U24" s="88"/>
      <c r="V24" s="97" t="str">
        <f t="shared" si="4"/>
        <v/>
      </c>
      <c r="W24" s="97" t="str">
        <f t="shared" si="5"/>
        <v/>
      </c>
      <c r="X24" s="151" t="str">
        <f t="shared" si="6"/>
        <v/>
      </c>
    </row>
    <row r="25" spans="2:24" ht="121.8" customHeight="1" x14ac:dyDescent="0.25">
      <c r="B25" s="111" t="s">
        <v>114</v>
      </c>
      <c r="C25" s="113" t="s">
        <v>115</v>
      </c>
      <c r="D25" s="85" t="s">
        <v>208</v>
      </c>
      <c r="E25" s="88"/>
      <c r="F25" s="88"/>
      <c r="G25" s="87" t="str">
        <f t="shared" si="0"/>
        <v/>
      </c>
      <c r="H25" s="113" t="s">
        <v>116</v>
      </c>
      <c r="I25" s="195" t="s">
        <v>117</v>
      </c>
      <c r="J25" s="90"/>
      <c r="K25" s="148"/>
      <c r="L25" s="89"/>
      <c r="M25" s="89"/>
      <c r="N25" s="86" t="str">
        <f t="shared" si="1"/>
        <v/>
      </c>
      <c r="O25" s="86" t="str">
        <f t="shared" si="2"/>
        <v/>
      </c>
      <c r="P25" s="124" t="str">
        <f t="shared" si="3"/>
        <v/>
      </c>
      <c r="Q25" s="123"/>
      <c r="R25" s="123"/>
      <c r="S25" s="90"/>
      <c r="T25" s="88"/>
      <c r="U25" s="88"/>
      <c r="V25" s="32" t="str">
        <f t="shared" si="4"/>
        <v/>
      </c>
      <c r="W25" s="32" t="str">
        <f t="shared" si="5"/>
        <v/>
      </c>
      <c r="X25" s="83" t="str">
        <f t="shared" si="6"/>
        <v/>
      </c>
    </row>
    <row r="26" spans="2:24" ht="121.8" customHeight="1" x14ac:dyDescent="0.25">
      <c r="B26" s="111" t="s">
        <v>114</v>
      </c>
      <c r="C26" s="113" t="s">
        <v>139</v>
      </c>
      <c r="D26" s="85" t="s">
        <v>210</v>
      </c>
      <c r="E26" s="88"/>
      <c r="F26" s="88"/>
      <c r="G26" s="87" t="str">
        <f t="shared" si="0"/>
        <v/>
      </c>
      <c r="H26" s="113" t="s">
        <v>145</v>
      </c>
      <c r="I26" s="196" t="s">
        <v>108</v>
      </c>
      <c r="J26" s="90"/>
      <c r="K26" s="148"/>
      <c r="L26" s="89"/>
      <c r="M26" s="89"/>
      <c r="N26" s="86" t="str">
        <f t="shared" si="1"/>
        <v/>
      </c>
      <c r="O26" s="86" t="str">
        <f t="shared" ref="O26" si="27">IF(ISNUMBER(F26),IF(F26+M26&gt;1,F26+M26,1),"")</f>
        <v/>
      </c>
      <c r="P26" s="124" t="str">
        <f t="shared" ref="P26" si="28">IF(OR(N26="",O26=""),"",N26*O26)</f>
        <v/>
      </c>
      <c r="Q26" s="123"/>
      <c r="R26" s="123"/>
      <c r="S26" s="90"/>
      <c r="T26" s="88"/>
      <c r="U26" s="88"/>
      <c r="V26" s="32" t="str">
        <f t="shared" ref="V26" si="29">IF(ISNUMBER($N26),IF($N26+T26&gt;1,$N26+T26,1),"")</f>
        <v/>
      </c>
      <c r="W26" s="32" t="str">
        <f t="shared" ref="W26" si="30">IF(ISNUMBER($O26),IF($O26+U26&gt;1,$O26+U26,1),"")</f>
        <v/>
      </c>
      <c r="X26" s="83" t="str">
        <f t="shared" ref="X26" si="31">IF(OR(V26="",W26=""),"",V26*W26)</f>
        <v/>
      </c>
    </row>
    <row r="27" spans="2:24" ht="24" x14ac:dyDescent="0.25">
      <c r="B27" s="111" t="s">
        <v>114</v>
      </c>
      <c r="C27" s="113" t="s">
        <v>140</v>
      </c>
      <c r="D27" s="85" t="s">
        <v>209</v>
      </c>
      <c r="E27" s="88"/>
      <c r="F27" s="88"/>
      <c r="G27" s="87" t="str">
        <f t="shared" si="0"/>
        <v/>
      </c>
      <c r="H27" s="113" t="s">
        <v>146</v>
      </c>
      <c r="I27" s="196" t="s">
        <v>135</v>
      </c>
      <c r="J27" s="90"/>
      <c r="K27" s="148"/>
      <c r="L27" s="89"/>
      <c r="M27" s="89"/>
      <c r="N27" s="86" t="str">
        <f t="shared" si="1"/>
        <v/>
      </c>
      <c r="O27" s="86" t="str">
        <f t="shared" si="2"/>
        <v/>
      </c>
      <c r="P27" s="124" t="str">
        <f t="shared" si="3"/>
        <v/>
      </c>
      <c r="Q27" s="123"/>
      <c r="R27" s="123"/>
      <c r="S27" s="90"/>
      <c r="T27" s="88"/>
      <c r="U27" s="88"/>
      <c r="V27" s="32" t="str">
        <f t="shared" si="4"/>
        <v/>
      </c>
      <c r="W27" s="32" t="str">
        <f t="shared" si="5"/>
        <v/>
      </c>
      <c r="X27" s="83" t="str">
        <f t="shared" si="6"/>
        <v/>
      </c>
    </row>
    <row r="28" spans="2:24" ht="24" x14ac:dyDescent="0.25">
      <c r="B28" s="111" t="s">
        <v>114</v>
      </c>
      <c r="C28" s="113" t="s">
        <v>141</v>
      </c>
      <c r="D28" s="85" t="s">
        <v>185</v>
      </c>
      <c r="E28" s="88"/>
      <c r="F28" s="88"/>
      <c r="G28" s="87" t="str">
        <f t="shared" si="0"/>
        <v/>
      </c>
      <c r="H28" s="113" t="s">
        <v>147</v>
      </c>
      <c r="I28" s="196" t="s">
        <v>188</v>
      </c>
      <c r="J28" s="90"/>
      <c r="K28" s="148"/>
      <c r="L28" s="89"/>
      <c r="M28" s="89"/>
      <c r="N28" s="86" t="str">
        <f t="shared" si="1"/>
        <v/>
      </c>
      <c r="O28" s="86" t="str">
        <f t="shared" ref="O28:O32" si="32">IF(ISNUMBER(F28),IF(F28+M28&gt;1,F28+M28,1),"")</f>
        <v/>
      </c>
      <c r="P28" s="124" t="str">
        <f t="shared" ref="P28:P32" si="33">IF(OR(N28="",O28=""),"",N28*O28)</f>
        <v/>
      </c>
      <c r="Q28" s="123"/>
      <c r="R28" s="123"/>
      <c r="S28" s="90"/>
      <c r="T28" s="88"/>
      <c r="U28" s="88"/>
      <c r="V28" s="32" t="str">
        <f t="shared" ref="V28:V32" si="34">IF(ISNUMBER($N28),IF($N28+T28&gt;1,$N28+T28,1),"")</f>
        <v/>
      </c>
      <c r="W28" s="32" t="str">
        <f t="shared" ref="W28:W32" si="35">IF(ISNUMBER($O28),IF($O28+U28&gt;1,$O28+U28,1),"")</f>
        <v/>
      </c>
      <c r="X28" s="83" t="str">
        <f t="shared" ref="X28:X32" si="36">IF(OR(V28="",W28=""),"",V28*W28)</f>
        <v/>
      </c>
    </row>
    <row r="29" spans="2:24" ht="24" x14ac:dyDescent="0.25">
      <c r="B29" s="111" t="s">
        <v>114</v>
      </c>
      <c r="C29" s="113" t="s">
        <v>142</v>
      </c>
      <c r="D29" s="165" t="s">
        <v>217</v>
      </c>
      <c r="E29" s="88"/>
      <c r="F29" s="88"/>
      <c r="G29" s="87" t="str">
        <f t="shared" si="0"/>
        <v/>
      </c>
      <c r="H29" s="113" t="s">
        <v>148</v>
      </c>
      <c r="I29" s="196" t="s">
        <v>135</v>
      </c>
      <c r="J29" s="90"/>
      <c r="K29" s="148"/>
      <c r="L29" s="89"/>
      <c r="M29" s="89"/>
      <c r="N29" s="86" t="str">
        <f t="shared" si="1"/>
        <v/>
      </c>
      <c r="O29" s="86" t="str">
        <f t="shared" ref="O29" si="37">IF(ISNUMBER(F29),IF(F29+M29&gt;1,F29+M29,1),"")</f>
        <v/>
      </c>
      <c r="P29" s="124" t="str">
        <f t="shared" ref="P29" si="38">IF(OR(N29="",O29=""),"",N29*O29)</f>
        <v/>
      </c>
      <c r="Q29" s="123"/>
      <c r="R29" s="123"/>
      <c r="S29" s="90"/>
      <c r="T29" s="88"/>
      <c r="U29" s="88"/>
      <c r="V29" s="32" t="str">
        <f t="shared" ref="V29" si="39">IF(ISNUMBER($N29),IF($N29+T29&gt;1,$N29+T29,1),"")</f>
        <v/>
      </c>
      <c r="W29" s="32" t="str">
        <f t="shared" ref="W29" si="40">IF(ISNUMBER($O29),IF($O29+U29&gt;1,$O29+U29,1),"")</f>
        <v/>
      </c>
      <c r="X29" s="83" t="str">
        <f t="shared" ref="X29" si="41">IF(OR(V29="",W29=""),"",V29*W29)</f>
        <v/>
      </c>
    </row>
    <row r="30" spans="2:24" ht="24" x14ac:dyDescent="0.25">
      <c r="B30" s="111" t="s">
        <v>114</v>
      </c>
      <c r="C30" s="113" t="s">
        <v>143</v>
      </c>
      <c r="D30" s="165" t="s">
        <v>200</v>
      </c>
      <c r="E30" s="88"/>
      <c r="F30" s="88"/>
      <c r="G30" s="87" t="str">
        <f t="shared" si="0"/>
        <v/>
      </c>
      <c r="H30" s="113" t="s">
        <v>149</v>
      </c>
      <c r="I30" s="196" t="s">
        <v>136</v>
      </c>
      <c r="J30" s="90"/>
      <c r="K30" s="148"/>
      <c r="L30" s="89"/>
      <c r="M30" s="89"/>
      <c r="N30" s="86" t="str">
        <f t="shared" si="1"/>
        <v/>
      </c>
      <c r="O30" s="86" t="str">
        <f t="shared" ref="O30:O31" si="42">IF(ISNUMBER(F30),IF(F30+M30&gt;1,F30+M30,1),"")</f>
        <v/>
      </c>
      <c r="P30" s="124" t="str">
        <f t="shared" ref="P30:P31" si="43">IF(OR(N30="",O30=""),"",N30*O30)</f>
        <v/>
      </c>
      <c r="Q30" s="123"/>
      <c r="R30" s="123"/>
      <c r="S30" s="90"/>
      <c r="T30" s="88"/>
      <c r="U30" s="88"/>
      <c r="V30" s="32" t="str">
        <f t="shared" ref="V30:V31" si="44">IF(ISNUMBER($N30),IF($N30+T30&gt;1,$N30+T30,1),"")</f>
        <v/>
      </c>
      <c r="W30" s="32" t="str">
        <f t="shared" ref="W30:W31" si="45">IF(ISNUMBER($O30),IF($O30+U30&gt;1,$O30+U30,1),"")</f>
        <v/>
      </c>
      <c r="X30" s="83" t="str">
        <f t="shared" ref="X30:X31" si="46">IF(OR(V30="",W30=""),"",V30*W30)</f>
        <v/>
      </c>
    </row>
    <row r="31" spans="2:24" ht="61.8" customHeight="1" x14ac:dyDescent="0.25">
      <c r="B31" s="111" t="s">
        <v>114</v>
      </c>
      <c r="C31" s="113" t="s">
        <v>144</v>
      </c>
      <c r="D31" s="85" t="s">
        <v>207</v>
      </c>
      <c r="E31" s="88"/>
      <c r="F31" s="88"/>
      <c r="G31" s="87" t="str">
        <f t="shared" si="0"/>
        <v/>
      </c>
      <c r="H31" s="113" t="s">
        <v>150</v>
      </c>
      <c r="I31" s="196" t="s">
        <v>306</v>
      </c>
      <c r="J31" s="90"/>
      <c r="K31" s="148"/>
      <c r="L31" s="89"/>
      <c r="M31" s="89"/>
      <c r="N31" s="86" t="str">
        <f t="shared" si="1"/>
        <v/>
      </c>
      <c r="O31" s="86" t="str">
        <f t="shared" si="42"/>
        <v/>
      </c>
      <c r="P31" s="124" t="str">
        <f t="shared" si="43"/>
        <v/>
      </c>
      <c r="Q31" s="123"/>
      <c r="R31" s="123"/>
      <c r="S31" s="90"/>
      <c r="T31" s="88"/>
      <c r="U31" s="88"/>
      <c r="V31" s="32" t="str">
        <f t="shared" si="44"/>
        <v/>
      </c>
      <c r="W31" s="32" t="str">
        <f t="shared" si="45"/>
        <v/>
      </c>
      <c r="X31" s="83" t="str">
        <f t="shared" si="46"/>
        <v/>
      </c>
    </row>
    <row r="32" spans="2:24" ht="24" x14ac:dyDescent="0.25">
      <c r="B32" s="111" t="s">
        <v>114</v>
      </c>
      <c r="C32" s="113" t="s">
        <v>220</v>
      </c>
      <c r="D32" s="165" t="str">
        <f>IFERROR(VLOOKUP(D10,Aux!A:B,2,0),"")</f>
        <v>No aplica</v>
      </c>
      <c r="E32" s="88"/>
      <c r="F32" s="88"/>
      <c r="G32" s="87" t="str">
        <f t="shared" si="0"/>
        <v/>
      </c>
      <c r="H32" s="113" t="s">
        <v>221</v>
      </c>
      <c r="I32" s="194" t="s">
        <v>188</v>
      </c>
      <c r="J32" s="90"/>
      <c r="K32" s="148"/>
      <c r="L32" s="89"/>
      <c r="M32" s="89"/>
      <c r="N32" s="86" t="str">
        <f t="shared" si="1"/>
        <v/>
      </c>
      <c r="O32" s="86" t="str">
        <f t="shared" si="32"/>
        <v/>
      </c>
      <c r="P32" s="124" t="str">
        <f t="shared" si="33"/>
        <v/>
      </c>
      <c r="Q32" s="123"/>
      <c r="R32" s="123"/>
      <c r="S32" s="90"/>
      <c r="T32" s="88"/>
      <c r="U32" s="88"/>
      <c r="V32" s="32" t="str">
        <f t="shared" si="34"/>
        <v/>
      </c>
      <c r="W32" s="32" t="str">
        <f t="shared" si="35"/>
        <v/>
      </c>
      <c r="X32" s="83" t="str">
        <f t="shared" si="36"/>
        <v/>
      </c>
    </row>
    <row r="33" spans="2:24" s="92" customFormat="1" x14ac:dyDescent="0.25">
      <c r="B33" s="111" t="s">
        <v>114</v>
      </c>
      <c r="C33" s="112" t="s">
        <v>118</v>
      </c>
      <c r="D33" s="90" t="s">
        <v>101</v>
      </c>
      <c r="E33" s="88"/>
      <c r="F33" s="88"/>
      <c r="G33" s="147" t="str">
        <f t="shared" si="0"/>
        <v/>
      </c>
      <c r="H33" s="112" t="s">
        <v>119</v>
      </c>
      <c r="I33" s="90" t="s">
        <v>102</v>
      </c>
      <c r="J33" s="90"/>
      <c r="K33" s="148"/>
      <c r="L33" s="89"/>
      <c r="M33" s="89"/>
      <c r="N33" s="86" t="str">
        <f t="shared" si="1"/>
        <v/>
      </c>
      <c r="O33" s="149" t="str">
        <f t="shared" si="2"/>
        <v/>
      </c>
      <c r="P33" s="150" t="str">
        <f t="shared" si="3"/>
        <v/>
      </c>
      <c r="Q33" s="90" t="s">
        <v>102</v>
      </c>
      <c r="R33" s="148"/>
      <c r="S33" s="90"/>
      <c r="T33" s="88"/>
      <c r="U33" s="88"/>
      <c r="V33" s="97" t="str">
        <f t="shared" si="4"/>
        <v/>
      </c>
      <c r="W33" s="97" t="str">
        <f t="shared" si="5"/>
        <v/>
      </c>
      <c r="X33" s="151" t="str">
        <f t="shared" si="6"/>
        <v/>
      </c>
    </row>
    <row r="34" spans="2:24" s="92" customFormat="1" x14ac:dyDescent="0.25">
      <c r="B34" s="111" t="s">
        <v>114</v>
      </c>
      <c r="C34" s="112" t="s">
        <v>118</v>
      </c>
      <c r="D34" s="90" t="s">
        <v>101</v>
      </c>
      <c r="E34" s="88"/>
      <c r="F34" s="88"/>
      <c r="G34" s="147" t="str">
        <f t="shared" si="0"/>
        <v/>
      </c>
      <c r="H34" s="112" t="s">
        <v>119</v>
      </c>
      <c r="I34" s="90" t="s">
        <v>102</v>
      </c>
      <c r="J34" s="90"/>
      <c r="K34" s="148"/>
      <c r="L34" s="89"/>
      <c r="M34" s="89"/>
      <c r="N34" s="86" t="str">
        <f t="shared" si="1"/>
        <v/>
      </c>
      <c r="O34" s="149" t="str">
        <f t="shared" si="2"/>
        <v/>
      </c>
      <c r="P34" s="150" t="str">
        <f t="shared" si="3"/>
        <v/>
      </c>
      <c r="Q34" s="90" t="s">
        <v>102</v>
      </c>
      <c r="R34" s="148"/>
      <c r="S34" s="90"/>
      <c r="T34" s="88"/>
      <c r="U34" s="88"/>
      <c r="V34" s="97" t="str">
        <f t="shared" si="4"/>
        <v/>
      </c>
      <c r="W34" s="97" t="str">
        <f t="shared" si="5"/>
        <v/>
      </c>
      <c r="X34" s="151" t="str">
        <f t="shared" si="6"/>
        <v/>
      </c>
    </row>
    <row r="35" spans="2:24" ht="120" x14ac:dyDescent="0.25">
      <c r="B35" s="111" t="s">
        <v>137</v>
      </c>
      <c r="C35" s="114" t="s">
        <v>159</v>
      </c>
      <c r="D35" s="85" t="s">
        <v>208</v>
      </c>
      <c r="E35" s="88"/>
      <c r="F35" s="88"/>
      <c r="G35" s="87" t="str">
        <f t="shared" si="0"/>
        <v/>
      </c>
      <c r="H35" s="114" t="s">
        <v>163</v>
      </c>
      <c r="I35" s="196" t="s">
        <v>117</v>
      </c>
      <c r="J35" s="90"/>
      <c r="K35" s="148"/>
      <c r="L35" s="89"/>
      <c r="M35" s="89"/>
      <c r="N35" s="86" t="str">
        <f t="shared" si="1"/>
        <v/>
      </c>
      <c r="O35" s="86" t="str">
        <f t="shared" si="2"/>
        <v/>
      </c>
      <c r="P35" s="124" t="str">
        <f t="shared" si="3"/>
        <v/>
      </c>
      <c r="Q35" s="123"/>
      <c r="R35" s="123"/>
      <c r="S35" s="90"/>
      <c r="T35" s="88"/>
      <c r="U35" s="88"/>
      <c r="V35" s="32" t="str">
        <f t="shared" si="4"/>
        <v/>
      </c>
      <c r="W35" s="32" t="str">
        <f t="shared" si="5"/>
        <v/>
      </c>
      <c r="X35" s="83" t="str">
        <f t="shared" si="6"/>
        <v/>
      </c>
    </row>
    <row r="36" spans="2:24" ht="72" x14ac:dyDescent="0.25">
      <c r="B36" s="111" t="s">
        <v>137</v>
      </c>
      <c r="C36" s="114" t="s">
        <v>160</v>
      </c>
      <c r="D36" s="85" t="s">
        <v>210</v>
      </c>
      <c r="E36" s="88"/>
      <c r="F36" s="88"/>
      <c r="G36" s="87" t="str">
        <f t="shared" si="0"/>
        <v/>
      </c>
      <c r="H36" s="114" t="s">
        <v>164</v>
      </c>
      <c r="I36" s="196" t="s">
        <v>108</v>
      </c>
      <c r="J36" s="90"/>
      <c r="K36" s="148"/>
      <c r="L36" s="89"/>
      <c r="M36" s="89"/>
      <c r="N36" s="86" t="str">
        <f t="shared" si="1"/>
        <v/>
      </c>
      <c r="O36" s="86" t="str">
        <f t="shared" ref="O36" si="47">IF(ISNUMBER(F36),IF(F36+M36&gt;1,F36+M36,1),"")</f>
        <v/>
      </c>
      <c r="P36" s="124" t="str">
        <f t="shared" ref="P36" si="48">IF(OR(N36="",O36=""),"",N36*O36)</f>
        <v/>
      </c>
      <c r="Q36" s="123"/>
      <c r="R36" s="123"/>
      <c r="S36" s="90"/>
      <c r="T36" s="88"/>
      <c r="U36" s="88"/>
      <c r="V36" s="32" t="str">
        <f t="shared" ref="V36" si="49">IF(ISNUMBER($N36),IF($N36+T36&gt;1,$N36+T36,1),"")</f>
        <v/>
      </c>
      <c r="W36" s="32" t="str">
        <f t="shared" ref="W36" si="50">IF(ISNUMBER($O36),IF($O36+U36&gt;1,$O36+U36,1),"")</f>
        <v/>
      </c>
      <c r="X36" s="83" t="str">
        <f t="shared" ref="X36" si="51">IF(OR(V36="",W36=""),"",V36*W36)</f>
        <v/>
      </c>
    </row>
    <row r="37" spans="2:24" ht="24" x14ac:dyDescent="0.25">
      <c r="B37" s="111" t="s">
        <v>137</v>
      </c>
      <c r="C37" s="114" t="s">
        <v>161</v>
      </c>
      <c r="D37" s="85" t="s">
        <v>209</v>
      </c>
      <c r="E37" s="88"/>
      <c r="F37" s="88"/>
      <c r="G37" s="87" t="str">
        <f t="shared" si="0"/>
        <v/>
      </c>
      <c r="H37" s="114" t="s">
        <v>165</v>
      </c>
      <c r="I37" s="196" t="s">
        <v>135</v>
      </c>
      <c r="J37" s="90"/>
      <c r="K37" s="148"/>
      <c r="L37" s="89"/>
      <c r="M37" s="89"/>
      <c r="N37" s="86" t="str">
        <f t="shared" si="1"/>
        <v/>
      </c>
      <c r="O37" s="86" t="str">
        <f t="shared" si="2"/>
        <v/>
      </c>
      <c r="P37" s="124" t="str">
        <f t="shared" si="3"/>
        <v/>
      </c>
      <c r="Q37" s="123"/>
      <c r="R37" s="123"/>
      <c r="S37" s="90"/>
      <c r="T37" s="88"/>
      <c r="U37" s="88"/>
      <c r="V37" s="32" t="str">
        <f t="shared" si="4"/>
        <v/>
      </c>
      <c r="W37" s="32" t="str">
        <f t="shared" si="5"/>
        <v/>
      </c>
      <c r="X37" s="83" t="str">
        <f t="shared" si="6"/>
        <v/>
      </c>
    </row>
    <row r="38" spans="2:24" ht="24" x14ac:dyDescent="0.25">
      <c r="B38" s="111" t="s">
        <v>137</v>
      </c>
      <c r="C38" s="114" t="s">
        <v>162</v>
      </c>
      <c r="D38" s="165" t="s">
        <v>200</v>
      </c>
      <c r="E38" s="88"/>
      <c r="F38" s="88"/>
      <c r="G38" s="87" t="str">
        <f t="shared" si="0"/>
        <v/>
      </c>
      <c r="H38" s="114" t="s">
        <v>166</v>
      </c>
      <c r="I38" s="196" t="s">
        <v>136</v>
      </c>
      <c r="J38" s="90"/>
      <c r="K38" s="148"/>
      <c r="L38" s="89"/>
      <c r="M38" s="89"/>
      <c r="N38" s="86" t="str">
        <f t="shared" si="1"/>
        <v/>
      </c>
      <c r="O38" s="86" t="str">
        <f t="shared" si="2"/>
        <v/>
      </c>
      <c r="P38" s="124" t="str">
        <f t="shared" si="3"/>
        <v/>
      </c>
      <c r="Q38" s="123"/>
      <c r="R38" s="123"/>
      <c r="S38" s="90"/>
      <c r="T38" s="88"/>
      <c r="U38" s="88"/>
      <c r="V38" s="32" t="str">
        <f t="shared" si="4"/>
        <v/>
      </c>
      <c r="W38" s="32" t="str">
        <f t="shared" si="5"/>
        <v/>
      </c>
      <c r="X38" s="83" t="str">
        <f t="shared" si="6"/>
        <v/>
      </c>
    </row>
    <row r="39" spans="2:24" ht="48" x14ac:dyDescent="0.25">
      <c r="B39" s="111" t="s">
        <v>137</v>
      </c>
      <c r="C39" s="114" t="s">
        <v>222</v>
      </c>
      <c r="D39" s="165" t="s">
        <v>217</v>
      </c>
      <c r="E39" s="88"/>
      <c r="F39" s="88"/>
      <c r="G39" s="87" t="str">
        <f t="shared" si="0"/>
        <v/>
      </c>
      <c r="H39" s="114" t="s">
        <v>224</v>
      </c>
      <c r="I39" s="196" t="s">
        <v>308</v>
      </c>
      <c r="J39" s="90"/>
      <c r="K39" s="148"/>
      <c r="L39" s="89"/>
      <c r="M39" s="89"/>
      <c r="N39" s="86" t="str">
        <f t="shared" si="1"/>
        <v/>
      </c>
      <c r="O39" s="86" t="str">
        <f t="shared" ref="O39" si="52">IF(ISNUMBER(F39),IF(F39+M39&gt;1,F39+M39,1),"")</f>
        <v/>
      </c>
      <c r="P39" s="124" t="str">
        <f t="shared" ref="P39" si="53">IF(OR(N39="",O39=""),"",N39*O39)</f>
        <v/>
      </c>
      <c r="Q39" s="123"/>
      <c r="R39" s="123"/>
      <c r="S39" s="90"/>
      <c r="T39" s="88"/>
      <c r="U39" s="88"/>
      <c r="V39" s="32" t="str">
        <f t="shared" ref="V39" si="54">IF(ISNUMBER($N39),IF($N39+T39&gt;1,$N39+T39,1),"")</f>
        <v/>
      </c>
      <c r="W39" s="32" t="str">
        <f t="shared" ref="W39" si="55">IF(ISNUMBER($O39),IF($O39+U39&gt;1,$O39+U39,1),"")</f>
        <v/>
      </c>
      <c r="X39" s="83" t="str">
        <f t="shared" ref="X39" si="56">IF(OR(V39="",W39=""),"",V39*W39)</f>
        <v/>
      </c>
    </row>
    <row r="40" spans="2:24" s="92" customFormat="1" x14ac:dyDescent="0.25">
      <c r="B40" s="145" t="s">
        <v>137</v>
      </c>
      <c r="C40" s="172" t="s">
        <v>121</v>
      </c>
      <c r="D40" s="144" t="s">
        <v>101</v>
      </c>
      <c r="E40" s="88"/>
      <c r="F40" s="88"/>
      <c r="G40" s="147" t="str">
        <f t="shared" si="0"/>
        <v/>
      </c>
      <c r="H40" s="115" t="s">
        <v>120</v>
      </c>
      <c r="I40" s="144" t="s">
        <v>102</v>
      </c>
      <c r="J40" s="90"/>
      <c r="K40" s="148"/>
      <c r="L40" s="89"/>
      <c r="M40" s="89"/>
      <c r="N40" s="86" t="str">
        <f t="shared" si="1"/>
        <v/>
      </c>
      <c r="O40" s="149" t="str">
        <f t="shared" si="2"/>
        <v/>
      </c>
      <c r="P40" s="150" t="str">
        <f t="shared" si="3"/>
        <v/>
      </c>
      <c r="Q40" s="90" t="s">
        <v>102</v>
      </c>
      <c r="R40" s="148"/>
      <c r="S40" s="90"/>
      <c r="T40" s="88"/>
      <c r="U40" s="88"/>
      <c r="V40" s="97" t="str">
        <f t="shared" si="4"/>
        <v/>
      </c>
      <c r="W40" s="97" t="str">
        <f t="shared" si="5"/>
        <v/>
      </c>
      <c r="X40" s="151" t="str">
        <f t="shared" si="6"/>
        <v/>
      </c>
    </row>
    <row r="41" spans="2:24" s="92" customFormat="1" x14ac:dyDescent="0.25">
      <c r="B41" s="145" t="s">
        <v>137</v>
      </c>
      <c r="C41" s="115" t="s">
        <v>121</v>
      </c>
      <c r="D41" s="144" t="s">
        <v>101</v>
      </c>
      <c r="E41" s="88"/>
      <c r="F41" s="88"/>
      <c r="G41" s="147" t="str">
        <f t="shared" si="0"/>
        <v/>
      </c>
      <c r="H41" s="115" t="s">
        <v>122</v>
      </c>
      <c r="I41" s="144" t="s">
        <v>102</v>
      </c>
      <c r="J41" s="90"/>
      <c r="K41" s="148"/>
      <c r="L41" s="89"/>
      <c r="M41" s="89"/>
      <c r="N41" s="86" t="str">
        <f t="shared" si="1"/>
        <v/>
      </c>
      <c r="O41" s="149" t="str">
        <f t="shared" si="2"/>
        <v/>
      </c>
      <c r="P41" s="150" t="str">
        <f t="shared" si="3"/>
        <v/>
      </c>
      <c r="Q41" s="90" t="s">
        <v>102</v>
      </c>
      <c r="R41" s="148"/>
      <c r="S41" s="90"/>
      <c r="T41" s="88"/>
      <c r="U41" s="88"/>
      <c r="V41" s="97" t="str">
        <f t="shared" si="4"/>
        <v/>
      </c>
      <c r="W41" s="97" t="str">
        <f t="shared" si="5"/>
        <v/>
      </c>
      <c r="X41" s="151" t="str">
        <f t="shared" si="6"/>
        <v/>
      </c>
    </row>
    <row r="42" spans="2:24" ht="184.2" customHeight="1" x14ac:dyDescent="0.25">
      <c r="B42" s="111" t="s">
        <v>138</v>
      </c>
      <c r="C42" s="82" t="s">
        <v>151</v>
      </c>
      <c r="D42" s="85" t="s">
        <v>208</v>
      </c>
      <c r="E42" s="88"/>
      <c r="F42" s="88"/>
      <c r="G42" s="87" t="str">
        <f t="shared" si="0"/>
        <v/>
      </c>
      <c r="H42" s="82" t="s">
        <v>155</v>
      </c>
      <c r="I42" s="195" t="s">
        <v>117</v>
      </c>
      <c r="J42" s="90"/>
      <c r="K42" s="148"/>
      <c r="L42" s="89"/>
      <c r="M42" s="89"/>
      <c r="N42" s="86" t="str">
        <f t="shared" si="1"/>
        <v/>
      </c>
      <c r="O42" s="86" t="str">
        <f t="shared" si="2"/>
        <v/>
      </c>
      <c r="P42" s="124" t="str">
        <f t="shared" si="3"/>
        <v/>
      </c>
      <c r="Q42" s="123"/>
      <c r="R42" s="123"/>
      <c r="S42" s="90"/>
      <c r="T42" s="88"/>
      <c r="U42" s="88"/>
      <c r="V42" s="32" t="str">
        <f t="shared" si="4"/>
        <v/>
      </c>
      <c r="W42" s="32" t="str">
        <f t="shared" si="5"/>
        <v/>
      </c>
      <c r="X42" s="83" t="str">
        <f t="shared" si="6"/>
        <v/>
      </c>
    </row>
    <row r="43" spans="2:24" ht="52.8" customHeight="1" x14ac:dyDescent="0.25">
      <c r="B43" s="111" t="s">
        <v>138</v>
      </c>
      <c r="C43" s="82" t="s">
        <v>152</v>
      </c>
      <c r="D43" s="85" t="s">
        <v>210</v>
      </c>
      <c r="E43" s="88"/>
      <c r="F43" s="88"/>
      <c r="G43" s="87" t="str">
        <f t="shared" si="0"/>
        <v/>
      </c>
      <c r="H43" s="82" t="s">
        <v>156</v>
      </c>
      <c r="I43" s="196" t="s">
        <v>108</v>
      </c>
      <c r="J43" s="90"/>
      <c r="K43" s="148"/>
      <c r="L43" s="89"/>
      <c r="M43" s="89"/>
      <c r="N43" s="86" t="str">
        <f t="shared" si="1"/>
        <v/>
      </c>
      <c r="O43" s="86" t="str">
        <f t="shared" ref="O43" si="57">IF(ISNUMBER(F43),IF(F43+M43&gt;1,F43+M43,1),"")</f>
        <v/>
      </c>
      <c r="P43" s="124" t="str">
        <f t="shared" ref="P43" si="58">IF(OR(N43="",O43=""),"",N43*O43)</f>
        <v/>
      </c>
      <c r="Q43" s="123"/>
      <c r="R43" s="123"/>
      <c r="S43" s="90"/>
      <c r="T43" s="88"/>
      <c r="U43" s="88"/>
      <c r="V43" s="32" t="str">
        <f t="shared" ref="V43" si="59">IF(ISNUMBER($N43),IF($N43+T43&gt;1,$N43+T43,1),"")</f>
        <v/>
      </c>
      <c r="W43" s="32" t="str">
        <f t="shared" ref="W43" si="60">IF(ISNUMBER($O43),IF($O43+U43&gt;1,$O43+U43,1),"")</f>
        <v/>
      </c>
      <c r="X43" s="83" t="str">
        <f t="shared" ref="X43" si="61">IF(OR(V43="",W43=""),"",V43*W43)</f>
        <v/>
      </c>
    </row>
    <row r="44" spans="2:24" ht="24" x14ac:dyDescent="0.25">
      <c r="B44" s="111" t="s">
        <v>138</v>
      </c>
      <c r="C44" s="82" t="s">
        <v>153</v>
      </c>
      <c r="D44" s="85" t="s">
        <v>209</v>
      </c>
      <c r="E44" s="88"/>
      <c r="F44" s="88"/>
      <c r="G44" s="87" t="str">
        <f t="shared" si="0"/>
        <v/>
      </c>
      <c r="H44" s="82" t="s">
        <v>157</v>
      </c>
      <c r="I44" s="196" t="s">
        <v>135</v>
      </c>
      <c r="J44" s="90"/>
      <c r="K44" s="148"/>
      <c r="L44" s="89"/>
      <c r="M44" s="89"/>
      <c r="N44" s="86" t="str">
        <f t="shared" si="1"/>
        <v/>
      </c>
      <c r="O44" s="86" t="str">
        <f t="shared" si="2"/>
        <v/>
      </c>
      <c r="P44" s="124" t="str">
        <f t="shared" si="3"/>
        <v/>
      </c>
      <c r="Q44" s="123"/>
      <c r="R44" s="123"/>
      <c r="S44" s="90"/>
      <c r="T44" s="88"/>
      <c r="U44" s="88"/>
      <c r="V44" s="32" t="str">
        <f t="shared" si="4"/>
        <v/>
      </c>
      <c r="W44" s="32" t="str">
        <f t="shared" si="5"/>
        <v/>
      </c>
      <c r="X44" s="83" t="str">
        <f t="shared" si="6"/>
        <v/>
      </c>
    </row>
    <row r="45" spans="2:24" ht="24" x14ac:dyDescent="0.25">
      <c r="B45" s="111" t="s">
        <v>138</v>
      </c>
      <c r="C45" s="82" t="s">
        <v>154</v>
      </c>
      <c r="D45" s="165" t="s">
        <v>200</v>
      </c>
      <c r="E45" s="88"/>
      <c r="F45" s="88"/>
      <c r="G45" s="87" t="str">
        <f t="shared" ref="G45:G55" si="62">IF(OR(E45="",F45=""),"",E45*F45)</f>
        <v/>
      </c>
      <c r="H45" s="82" t="s">
        <v>158</v>
      </c>
      <c r="I45" s="196" t="s">
        <v>136</v>
      </c>
      <c r="J45" s="90"/>
      <c r="K45" s="148"/>
      <c r="L45" s="89"/>
      <c r="M45" s="89"/>
      <c r="N45" s="86" t="str">
        <f t="shared" si="1"/>
        <v/>
      </c>
      <c r="O45" s="86" t="str">
        <f t="shared" ref="O45:O55" si="63">IF(ISNUMBER(F45),IF(F45+M45&gt;1,F45+M45,1),"")</f>
        <v/>
      </c>
      <c r="P45" s="124" t="str">
        <f t="shared" ref="P45:P55" si="64">IF(OR(N45="",O45=""),"",N45*O45)</f>
        <v/>
      </c>
      <c r="Q45" s="123"/>
      <c r="R45" s="123"/>
      <c r="S45" s="90"/>
      <c r="T45" s="88"/>
      <c r="U45" s="88"/>
      <c r="V45" s="32" t="str">
        <f t="shared" ref="V45:V55" si="65">IF(ISNUMBER($N45),IF($N45+T45&gt;1,$N45+T45,1),"")</f>
        <v/>
      </c>
      <c r="W45" s="32" t="str">
        <f t="shared" ref="W45:W55" si="66">IF(ISNUMBER($O45),IF($O45+U45&gt;1,$O45+U45,1),"")</f>
        <v/>
      </c>
      <c r="X45" s="83" t="str">
        <f t="shared" ref="X45:X55" si="67">IF(OR(V45="",W45=""),"",V45*W45)</f>
        <v/>
      </c>
    </row>
    <row r="46" spans="2:24" ht="24" x14ac:dyDescent="0.25">
      <c r="B46" s="111" t="s">
        <v>138</v>
      </c>
      <c r="C46" s="82" t="s">
        <v>223</v>
      </c>
      <c r="D46" s="165" t="s">
        <v>217</v>
      </c>
      <c r="E46" s="88"/>
      <c r="F46" s="88"/>
      <c r="G46" s="87" t="str">
        <f t="shared" si="62"/>
        <v/>
      </c>
      <c r="H46" s="82" t="s">
        <v>225</v>
      </c>
      <c r="I46" s="196" t="s">
        <v>135</v>
      </c>
      <c r="J46" s="90"/>
      <c r="K46" s="148"/>
      <c r="L46" s="89"/>
      <c r="M46" s="89"/>
      <c r="N46" s="86" t="str">
        <f t="shared" si="1"/>
        <v/>
      </c>
      <c r="O46" s="86" t="str">
        <f t="shared" ref="O46" si="68">IF(ISNUMBER(F46),IF(F46+M46&gt;1,F46+M46,1),"")</f>
        <v/>
      </c>
      <c r="P46" s="124" t="str">
        <f t="shared" ref="P46" si="69">IF(OR(N46="",O46=""),"",N46*O46)</f>
        <v/>
      </c>
      <c r="Q46" s="123"/>
      <c r="R46" s="123"/>
      <c r="S46" s="90"/>
      <c r="T46" s="88"/>
      <c r="U46" s="88"/>
      <c r="V46" s="32" t="str">
        <f t="shared" ref="V46" si="70">IF(ISNUMBER($N46),IF($N46+T46&gt;1,$N46+T46,1),"")</f>
        <v/>
      </c>
      <c r="W46" s="32" t="str">
        <f t="shared" ref="W46" si="71">IF(ISNUMBER($O46),IF($O46+U46&gt;1,$O46+U46,1),"")</f>
        <v/>
      </c>
      <c r="X46" s="83" t="str">
        <f t="shared" ref="X46" si="72">IF(OR(V46="",W46=""),"",V46*W46)</f>
        <v/>
      </c>
    </row>
    <row r="47" spans="2:24" s="92" customFormat="1" x14ac:dyDescent="0.25">
      <c r="B47" s="145" t="s">
        <v>138</v>
      </c>
      <c r="C47" s="152" t="s">
        <v>171</v>
      </c>
      <c r="D47" s="144" t="s">
        <v>101</v>
      </c>
      <c r="E47" s="88"/>
      <c r="F47" s="88"/>
      <c r="G47" s="147" t="str">
        <f t="shared" si="62"/>
        <v/>
      </c>
      <c r="H47" s="152" t="s">
        <v>172</v>
      </c>
      <c r="I47" s="90" t="s">
        <v>102</v>
      </c>
      <c r="J47" s="90"/>
      <c r="K47" s="148"/>
      <c r="L47" s="89"/>
      <c r="M47" s="89"/>
      <c r="N47" s="86" t="str">
        <f t="shared" si="1"/>
        <v/>
      </c>
      <c r="O47" s="149" t="str">
        <f t="shared" si="63"/>
        <v/>
      </c>
      <c r="P47" s="150" t="str">
        <f t="shared" si="64"/>
        <v/>
      </c>
      <c r="Q47" s="90" t="s">
        <v>102</v>
      </c>
      <c r="R47" s="148"/>
      <c r="S47" s="90"/>
      <c r="T47" s="88"/>
      <c r="U47" s="88"/>
      <c r="V47" s="97" t="str">
        <f t="shared" si="65"/>
        <v/>
      </c>
      <c r="W47" s="97" t="str">
        <f t="shared" si="66"/>
        <v/>
      </c>
      <c r="X47" s="151" t="str">
        <f t="shared" si="67"/>
        <v/>
      </c>
    </row>
    <row r="48" spans="2:24" s="92" customFormat="1" x14ac:dyDescent="0.25">
      <c r="B48" s="145" t="s">
        <v>138</v>
      </c>
      <c r="C48" s="152" t="s">
        <v>171</v>
      </c>
      <c r="D48" s="144" t="s">
        <v>101</v>
      </c>
      <c r="E48" s="88"/>
      <c r="F48" s="88"/>
      <c r="G48" s="147" t="str">
        <f t="shared" si="62"/>
        <v/>
      </c>
      <c r="H48" s="152" t="s">
        <v>172</v>
      </c>
      <c r="I48" s="90" t="s">
        <v>102</v>
      </c>
      <c r="J48" s="90"/>
      <c r="K48" s="148"/>
      <c r="L48" s="89"/>
      <c r="M48" s="89"/>
      <c r="N48" s="86" t="str">
        <f t="shared" si="1"/>
        <v/>
      </c>
      <c r="O48" s="149" t="str">
        <f t="shared" si="63"/>
        <v/>
      </c>
      <c r="P48" s="150" t="str">
        <f t="shared" si="64"/>
        <v/>
      </c>
      <c r="Q48" s="90" t="s">
        <v>102</v>
      </c>
      <c r="R48" s="148"/>
      <c r="S48" s="90"/>
      <c r="T48" s="88"/>
      <c r="U48" s="88"/>
      <c r="V48" s="97" t="str">
        <f t="shared" si="65"/>
        <v/>
      </c>
      <c r="W48" s="97" t="str">
        <f t="shared" si="66"/>
        <v/>
      </c>
      <c r="X48" s="151" t="str">
        <f t="shared" si="67"/>
        <v/>
      </c>
    </row>
    <row r="49" spans="2:24" ht="264" customHeight="1" x14ac:dyDescent="0.25">
      <c r="B49" s="111" t="s">
        <v>123</v>
      </c>
      <c r="C49" s="116" t="s">
        <v>125</v>
      </c>
      <c r="D49" s="85" t="s">
        <v>208</v>
      </c>
      <c r="E49" s="88"/>
      <c r="F49" s="88"/>
      <c r="G49" s="87" t="str">
        <f t="shared" si="62"/>
        <v/>
      </c>
      <c r="H49" s="116" t="s">
        <v>173</v>
      </c>
      <c r="I49" s="195" t="s">
        <v>167</v>
      </c>
      <c r="J49" s="90"/>
      <c r="K49" s="148"/>
      <c r="L49" s="89"/>
      <c r="M49" s="89"/>
      <c r="N49" s="86" t="str">
        <f t="shared" si="1"/>
        <v/>
      </c>
      <c r="O49" s="86" t="str">
        <f t="shared" si="63"/>
        <v/>
      </c>
      <c r="P49" s="124" t="str">
        <f t="shared" si="64"/>
        <v/>
      </c>
      <c r="Q49" s="123"/>
      <c r="R49" s="123"/>
      <c r="S49" s="90"/>
      <c r="T49" s="88"/>
      <c r="U49" s="88"/>
      <c r="V49" s="32" t="str">
        <f t="shared" si="65"/>
        <v/>
      </c>
      <c r="W49" s="32" t="str">
        <f t="shared" si="66"/>
        <v/>
      </c>
      <c r="X49" s="83" t="str">
        <f t="shared" si="67"/>
        <v/>
      </c>
    </row>
    <row r="50" spans="2:24" ht="72" x14ac:dyDescent="0.25">
      <c r="B50" s="111" t="s">
        <v>123</v>
      </c>
      <c r="C50" s="116" t="s">
        <v>213</v>
      </c>
      <c r="D50" s="85" t="s">
        <v>210</v>
      </c>
      <c r="E50" s="88"/>
      <c r="F50" s="88"/>
      <c r="G50" s="87" t="str">
        <f t="shared" si="62"/>
        <v/>
      </c>
      <c r="H50" s="116" t="s">
        <v>214</v>
      </c>
      <c r="I50" s="196" t="s">
        <v>108</v>
      </c>
      <c r="J50" s="90"/>
      <c r="K50" s="148"/>
      <c r="L50" s="89"/>
      <c r="M50" s="89"/>
      <c r="N50" s="86" t="str">
        <f t="shared" si="1"/>
        <v/>
      </c>
      <c r="O50" s="86" t="str">
        <f t="shared" ref="O50" si="73">IF(ISNUMBER(F50),IF(F50+M50&gt;1,F50+M50,1),"")</f>
        <v/>
      </c>
      <c r="P50" s="124" t="str">
        <f t="shared" ref="P50" si="74">IF(OR(N50="",O50=""),"",N50*O50)</f>
        <v/>
      </c>
      <c r="Q50" s="123"/>
      <c r="R50" s="123"/>
      <c r="S50" s="90"/>
      <c r="T50" s="88"/>
      <c r="U50" s="88"/>
      <c r="V50" s="32" t="str">
        <f t="shared" ref="V50" si="75">IF(ISNUMBER($N50),IF($N50+T50&gt;1,$N50+T50,1),"")</f>
        <v/>
      </c>
      <c r="W50" s="32" t="str">
        <f t="shared" ref="W50" si="76">IF(ISNUMBER($O50),IF($O50+U50&gt;1,$O50+U50,1),"")</f>
        <v/>
      </c>
      <c r="X50" s="83" t="str">
        <f t="shared" ref="X50" si="77">IF(OR(V50="",W50=""),"",V50*W50)</f>
        <v/>
      </c>
    </row>
    <row r="51" spans="2:24" ht="24" x14ac:dyDescent="0.25">
      <c r="B51" s="111" t="s">
        <v>123</v>
      </c>
      <c r="C51" s="116" t="s">
        <v>126</v>
      </c>
      <c r="D51" s="85" t="s">
        <v>209</v>
      </c>
      <c r="E51" s="88"/>
      <c r="F51" s="88"/>
      <c r="G51" s="87" t="str">
        <f t="shared" si="62"/>
        <v/>
      </c>
      <c r="H51" s="116" t="s">
        <v>174</v>
      </c>
      <c r="I51" s="196" t="s">
        <v>135</v>
      </c>
      <c r="J51" s="90"/>
      <c r="K51" s="148"/>
      <c r="L51" s="89"/>
      <c r="M51" s="89"/>
      <c r="N51" s="86" t="str">
        <f t="shared" si="1"/>
        <v/>
      </c>
      <c r="O51" s="86" t="str">
        <f t="shared" si="63"/>
        <v/>
      </c>
      <c r="P51" s="124" t="str">
        <f t="shared" si="64"/>
        <v/>
      </c>
      <c r="Q51" s="123"/>
      <c r="R51" s="123"/>
      <c r="S51" s="90"/>
      <c r="T51" s="88"/>
      <c r="U51" s="88"/>
      <c r="V51" s="32" t="str">
        <f t="shared" si="65"/>
        <v/>
      </c>
      <c r="W51" s="32" t="str">
        <f t="shared" si="66"/>
        <v/>
      </c>
      <c r="X51" s="83" t="str">
        <f t="shared" si="67"/>
        <v/>
      </c>
    </row>
    <row r="52" spans="2:24" ht="24" x14ac:dyDescent="0.25">
      <c r="B52" s="111" t="s">
        <v>123</v>
      </c>
      <c r="C52" s="116" t="s">
        <v>216</v>
      </c>
      <c r="D52" s="165" t="s">
        <v>200</v>
      </c>
      <c r="E52" s="88"/>
      <c r="F52" s="88"/>
      <c r="G52" s="87" t="str">
        <f t="shared" si="62"/>
        <v/>
      </c>
      <c r="H52" s="116" t="s">
        <v>215</v>
      </c>
      <c r="I52" s="196" t="s">
        <v>136</v>
      </c>
      <c r="J52" s="90"/>
      <c r="K52" s="148"/>
      <c r="L52" s="89"/>
      <c r="M52" s="89"/>
      <c r="N52" s="86" t="str">
        <f t="shared" si="1"/>
        <v/>
      </c>
      <c r="O52" s="86" t="str">
        <f t="shared" si="63"/>
        <v/>
      </c>
      <c r="P52" s="124" t="str">
        <f t="shared" si="64"/>
        <v/>
      </c>
      <c r="Q52" s="123"/>
      <c r="R52" s="123"/>
      <c r="S52" s="90"/>
      <c r="T52" s="88"/>
      <c r="U52" s="88"/>
      <c r="V52" s="32" t="str">
        <f t="shared" si="65"/>
        <v/>
      </c>
      <c r="W52" s="32" t="str">
        <f t="shared" si="66"/>
        <v/>
      </c>
      <c r="X52" s="83" t="str">
        <f t="shared" si="67"/>
        <v/>
      </c>
    </row>
    <row r="53" spans="2:24" ht="24" x14ac:dyDescent="0.25">
      <c r="B53" s="111" t="s">
        <v>123</v>
      </c>
      <c r="C53" s="116" t="s">
        <v>226</v>
      </c>
      <c r="D53" s="165" t="s">
        <v>217</v>
      </c>
      <c r="E53" s="88"/>
      <c r="F53" s="88"/>
      <c r="G53" s="87" t="str">
        <f t="shared" si="62"/>
        <v/>
      </c>
      <c r="H53" s="116" t="s">
        <v>227</v>
      </c>
      <c r="I53" s="196" t="s">
        <v>135</v>
      </c>
      <c r="J53" s="90"/>
      <c r="K53" s="148"/>
      <c r="L53" s="89"/>
      <c r="M53" s="89"/>
      <c r="N53" s="86" t="str">
        <f t="shared" si="1"/>
        <v/>
      </c>
      <c r="O53" s="86" t="str">
        <f t="shared" ref="O53" si="78">IF(ISNUMBER(F53),IF(F53+M53&gt;1,F53+M53,1),"")</f>
        <v/>
      </c>
      <c r="P53" s="124" t="str">
        <f t="shared" ref="P53" si="79">IF(OR(N53="",O53=""),"",N53*O53)</f>
        <v/>
      </c>
      <c r="Q53" s="123"/>
      <c r="R53" s="123"/>
      <c r="S53" s="90"/>
      <c r="T53" s="88"/>
      <c r="U53" s="88"/>
      <c r="V53" s="32" t="str">
        <f t="shared" ref="V53" si="80">IF(ISNUMBER($N53),IF($N53+T53&gt;1,$N53+T53,1),"")</f>
        <v/>
      </c>
      <c r="W53" s="32" t="str">
        <f t="shared" ref="W53" si="81">IF(ISNUMBER($O53),IF($O53+U53&gt;1,$O53+U53,1),"")</f>
        <v/>
      </c>
      <c r="X53" s="83" t="str">
        <f t="shared" ref="X53" si="82">IF(OR(V53="",W53=""),"",V53*W53)</f>
        <v/>
      </c>
    </row>
    <row r="54" spans="2:24" s="92" customFormat="1" x14ac:dyDescent="0.25">
      <c r="B54" s="145" t="s">
        <v>123</v>
      </c>
      <c r="C54" s="116" t="s">
        <v>124</v>
      </c>
      <c r="D54" s="90" t="s">
        <v>101</v>
      </c>
      <c r="E54" s="88"/>
      <c r="F54" s="88"/>
      <c r="G54" s="147" t="str">
        <f t="shared" si="62"/>
        <v/>
      </c>
      <c r="H54" s="89" t="s">
        <v>175</v>
      </c>
      <c r="I54" s="90" t="s">
        <v>102</v>
      </c>
      <c r="J54" s="90"/>
      <c r="K54" s="148"/>
      <c r="L54" s="89"/>
      <c r="M54" s="89"/>
      <c r="N54" s="86" t="str">
        <f t="shared" si="1"/>
        <v/>
      </c>
      <c r="O54" s="149" t="str">
        <f t="shared" si="63"/>
        <v/>
      </c>
      <c r="P54" s="150" t="str">
        <f t="shared" si="64"/>
        <v/>
      </c>
      <c r="Q54" s="90" t="s">
        <v>102</v>
      </c>
      <c r="R54" s="148"/>
      <c r="S54" s="90"/>
      <c r="T54" s="88"/>
      <c r="U54" s="88"/>
      <c r="V54" s="97" t="str">
        <f t="shared" si="65"/>
        <v/>
      </c>
      <c r="W54" s="97" t="str">
        <f t="shared" si="66"/>
        <v/>
      </c>
      <c r="X54" s="151" t="str">
        <f t="shared" si="67"/>
        <v/>
      </c>
    </row>
    <row r="55" spans="2:24" s="92" customFormat="1" x14ac:dyDescent="0.25">
      <c r="B55" s="145" t="s">
        <v>123</v>
      </c>
      <c r="C55" s="116" t="s">
        <v>124</v>
      </c>
      <c r="D55" s="90" t="s">
        <v>101</v>
      </c>
      <c r="E55" s="88"/>
      <c r="F55" s="88"/>
      <c r="G55" s="147" t="str">
        <f t="shared" si="62"/>
        <v/>
      </c>
      <c r="H55" s="89" t="s">
        <v>175</v>
      </c>
      <c r="I55" s="90" t="s">
        <v>102</v>
      </c>
      <c r="J55" s="90"/>
      <c r="K55" s="148"/>
      <c r="L55" s="89"/>
      <c r="M55" s="89"/>
      <c r="N55" s="86" t="str">
        <f t="shared" si="1"/>
        <v/>
      </c>
      <c r="O55" s="149" t="str">
        <f t="shared" si="63"/>
        <v/>
      </c>
      <c r="P55" s="150" t="str">
        <f t="shared" si="64"/>
        <v/>
      </c>
      <c r="Q55" s="90" t="s">
        <v>102</v>
      </c>
      <c r="R55" s="148"/>
      <c r="S55" s="90"/>
      <c r="T55" s="88"/>
      <c r="U55" s="88"/>
      <c r="V55" s="97" t="str">
        <f t="shared" si="65"/>
        <v/>
      </c>
      <c r="W55" s="97" t="str">
        <f t="shared" si="66"/>
        <v/>
      </c>
      <c r="X55" s="151" t="str">
        <f t="shared" si="67"/>
        <v/>
      </c>
    </row>
  </sheetData>
  <sheetProtection algorithmName="SHA-512" hashValue="1XRHmOtheJ6xVjCxNAA7xwLAq2zthqlRfOQey9Qf+hRg9gVm5NEmQunKeMzGW4FC/pcDfwUpNcUwU18+WlcKDQ==" saltValue="CrVnJge8emQZO6/AXG9trg==" spinCount="100000" sheet="1" formatCells="0" formatColumns="0" formatRows="0" insertRows="0" deleteRows="0" autoFilter="0" pivotTables="0"/>
  <autoFilter ref="B13:X55" xr:uid="{00000000-0001-0000-0700-000000000000}"/>
  <mergeCells count="8">
    <mergeCell ref="B1:I1"/>
    <mergeCell ref="V12:X12"/>
    <mergeCell ref="E12:G12"/>
    <mergeCell ref="H12:M12"/>
    <mergeCell ref="N12:P12"/>
    <mergeCell ref="Q12:U12"/>
    <mergeCell ref="B12:D12"/>
    <mergeCell ref="B4:I4"/>
  </mergeCells>
  <phoneticPr fontId="34" type="noConversion"/>
  <conditionalFormatting sqref="G14:G55 P14:P55 X14:X55">
    <cfRule type="cellIs" dxfId="16" priority="33" operator="between">
      <formula>8</formula>
      <formula>16</formula>
    </cfRule>
    <cfRule type="cellIs" dxfId="15" priority="34" operator="between">
      <formula>4</formula>
      <formula>7.99</formula>
    </cfRule>
    <cfRule type="cellIs" dxfId="14" priority="35" operator="between">
      <formula>1</formula>
      <formula>3.99</formula>
    </cfRule>
  </conditionalFormatting>
  <conditionalFormatting sqref="G14:G55">
    <cfRule type="containsBlanks" dxfId="13" priority="23">
      <formula>LEN(TRIM(G14))=0</formula>
    </cfRule>
  </conditionalFormatting>
  <conditionalFormatting sqref="H25:H32 H49:H53">
    <cfRule type="cellIs" dxfId="12" priority="24" operator="between">
      <formula>11</formula>
      <formula>25</formula>
    </cfRule>
    <cfRule type="cellIs" dxfId="11" priority="25" operator="between">
      <formula>6</formula>
      <formula>10</formula>
    </cfRule>
    <cfRule type="cellIs" dxfId="10" priority="26" operator="between">
      <formula>0</formula>
      <formula>5</formula>
    </cfRule>
  </conditionalFormatting>
  <conditionalFormatting sqref="H35:H40">
    <cfRule type="cellIs" dxfId="9" priority="13" operator="between">
      <formula>11</formula>
      <formula>25</formula>
    </cfRule>
    <cfRule type="cellIs" dxfId="8" priority="14" operator="between">
      <formula>6</formula>
      <formula>10</formula>
    </cfRule>
    <cfRule type="cellIs" dxfId="7" priority="15" operator="between">
      <formula>0</formula>
      <formula>5</formula>
    </cfRule>
  </conditionalFormatting>
  <conditionalFormatting sqref="K14:K55">
    <cfRule type="containsText" dxfId="6" priority="65" operator="containsText" text="Bajo">
      <formula>NOT(ISERROR(SEARCH("Bajo",K14)))</formula>
    </cfRule>
    <cfRule type="containsText" dxfId="5" priority="66" operator="containsText" text="Medio">
      <formula>NOT(ISERROR(SEARCH("Medio",K14)))</formula>
    </cfRule>
    <cfRule type="containsText" dxfId="4" priority="67" operator="containsText" text="Alto">
      <formula>NOT(ISERROR(SEARCH("Alto",K14)))</formula>
    </cfRule>
  </conditionalFormatting>
  <dataValidations count="5">
    <dataValidation type="list" allowBlank="1" showInputMessage="1" showErrorMessage="1" sqref="K14:K55" xr:uid="{51E0B70B-99DB-4432-A8A5-01CA0A415C57}">
      <formula1>$O$3:$O$5</formula1>
    </dataValidation>
    <dataValidation type="list" allowBlank="1" showInputMessage="1" showErrorMessage="1" sqref="E14:F55" xr:uid="{C1917130-40BB-4742-9700-17F58B30D3B4}">
      <formula1>$P$3:$P$6</formula1>
    </dataValidation>
    <dataValidation type="list" allowBlank="1" showInputMessage="1" showErrorMessage="1" sqref="T14:U55 K14:M55" xr:uid="{C8A11525-8594-4550-B812-E863E4111DE1}">
      <formula1>$Q$3:$Q$6</formula1>
    </dataValidation>
    <dataValidation type="date" allowBlank="1" showInputMessage="1" showErrorMessage="1" sqref="S14:S55" xr:uid="{BBD39CC6-3B20-4CE1-882A-1333FF312B5E}">
      <formula1>44287</formula1>
      <formula2>46022</formula2>
    </dataValidation>
    <dataValidation type="list" allowBlank="1" showInputMessage="1" showErrorMessage="1" sqref="J14:J55" xr:uid="{B87FED35-1BE8-4A8E-A323-0980A4A66460}">
      <formula1>$N$3:$N$4</formula1>
    </dataValidation>
  </dataValidations>
  <hyperlinks>
    <hyperlink ref="F8" r:id="rId1" xr:uid="{245D0980-5110-4168-8DCA-6A1CFFD303BE}"/>
  </hyperlinks>
  <pageMargins left="0.70866141732283472" right="0.70866141732283472" top="0.74803149606299213" bottom="0.74803149606299213" header="0.31496062992125984" footer="0.31496062992125984"/>
  <pageSetup paperSize="9" scale="20" fitToWidth="0" fitToHeight="0" orientation="landscape" r:id="rId2"/>
  <rowBreaks count="2" manualBreakCount="2">
    <brk id="22" min="1" max="24" man="1"/>
    <brk id="41" min="1" max="2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138A3D2-BC40-4EA1-A432-8ACC9627F718}">
          <x14:formula1>
            <xm:f>Aux!$A$2:$A$11</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9F9D-ED05-4C82-8420-74B958245CF6}">
  <dimension ref="A1:M11"/>
  <sheetViews>
    <sheetView topLeftCell="B1" workbookViewId="0">
      <selection activeCell="K3" sqref="K3"/>
    </sheetView>
  </sheetViews>
  <sheetFormatPr baseColWidth="10" defaultRowHeight="14.4" x14ac:dyDescent="0.3"/>
  <cols>
    <col min="1" max="1" width="40.6640625" customWidth="1"/>
    <col min="2" max="2" width="87.6640625" customWidth="1"/>
    <col min="3" max="3" width="11.5546875" style="4"/>
    <col min="10" max="10" width="15.88671875" customWidth="1"/>
  </cols>
  <sheetData>
    <row r="1" spans="1:13" ht="86.4" x14ac:dyDescent="0.3">
      <c r="A1" t="s">
        <v>190</v>
      </c>
      <c r="B1" t="s">
        <v>189</v>
      </c>
      <c r="C1" s="4" t="s">
        <v>262</v>
      </c>
      <c r="F1" s="199" t="s">
        <v>61</v>
      </c>
      <c r="G1" s="199" t="s">
        <v>309</v>
      </c>
      <c r="H1" s="199" t="s">
        <v>310</v>
      </c>
      <c r="I1" s="199" t="s">
        <v>311</v>
      </c>
      <c r="J1" s="199" t="s">
        <v>312</v>
      </c>
      <c r="K1" s="199" t="s">
        <v>313</v>
      </c>
      <c r="L1" s="199" t="s">
        <v>314</v>
      </c>
      <c r="M1" s="199" t="s">
        <v>315</v>
      </c>
    </row>
    <row r="2" spans="1:13" ht="180.6" customHeight="1" x14ac:dyDescent="0.3">
      <c r="A2" s="176" t="s">
        <v>243</v>
      </c>
      <c r="B2" s="137" t="s">
        <v>244</v>
      </c>
      <c r="C2" s="180" t="s">
        <v>245</v>
      </c>
      <c r="F2" s="159" t="s">
        <v>71</v>
      </c>
      <c r="G2" s="200">
        <f>IF(Indicador_Riesgo_Ent.Pública!D22="No aplica",COUNTIF(Indicador_Riesgo_Ent.Pública!B:B,Método_Gestión_Entid_Pública!A6)-3,COUNTIF(Indicador_Riesgo_Ent.Pública!B:B,Método_Gestión_Entid_Pública!A6)-2)</f>
        <v>8</v>
      </c>
      <c r="H2" s="200">
        <f>COUNTIFS(Indicador_Riesgo_Ent.Pública!B:B,Método_Gestión_Entid_Pública!A6,Indicador_Riesgo_Ent.Pública!J:J,"Sí")</f>
        <v>0</v>
      </c>
      <c r="I2" s="200">
        <f>COUNTIFS(Indicador_Riesgo_Ent.Pública!B:B,Método_Gestión_Entid_Pública!A6,Indicador_Riesgo_Ent.Pública!J:J,"No")</f>
        <v>0</v>
      </c>
      <c r="J2" s="200">
        <f>G2-H2-I2</f>
        <v>8</v>
      </c>
      <c r="K2" s="200">
        <f>COUNTA(RAN.S.CAT)</f>
        <v>0</v>
      </c>
      <c r="L2" s="200">
        <f>IF(AND(I2=G2,K2=0),1,0)</f>
        <v>0</v>
      </c>
      <c r="M2" s="200" t="str">
        <f>IF(OR(J2&lt;&gt;0,L2=1),"Incompleto","Aplica")</f>
        <v>Incompleto</v>
      </c>
    </row>
    <row r="3" spans="1:13" ht="180.6" customHeight="1" x14ac:dyDescent="0.3">
      <c r="A3" s="176" t="s">
        <v>246</v>
      </c>
      <c r="B3" s="137" t="s">
        <v>247</v>
      </c>
      <c r="C3" s="181" t="s">
        <v>248</v>
      </c>
      <c r="F3" s="162" t="s">
        <v>114</v>
      </c>
      <c r="G3" s="200">
        <f>IF(Indicador_Riesgo_Ent.Pública!D32="No aplica",COUNTIF(Indicador_Riesgo_Ent.Pública!B:B,Método_Gestión_Entid_Pública!A7)-3,COUNTIF(Indicador_Riesgo_Ent.Pública!B:B,Método_Gestión_Entid_Pública!A7)-2)</f>
        <v>7</v>
      </c>
      <c r="H3" s="200">
        <f>COUNTIFS(Indicador_Riesgo_Ent.Pública!B:B,Método_Gestión_Entid_Pública!A7,Indicador_Riesgo_Ent.Pública!J:J,"Sí")</f>
        <v>0</v>
      </c>
      <c r="I3" s="200">
        <f>COUNTIFS(Indicador_Riesgo_Ent.Pública!B:B,Método_Gestión_Entid_Pública!A7,Indicador_Riesgo_Ent.Pública!J:J,"No")</f>
        <v>0</v>
      </c>
      <c r="J3" s="200">
        <f t="shared" ref="J3:J6" si="0">G3-H3-I3</f>
        <v>7</v>
      </c>
      <c r="K3" s="200">
        <f>COUNTA(RAN.C.CAT)</f>
        <v>0</v>
      </c>
      <c r="L3" s="200">
        <f t="shared" ref="L3:L6" si="1">IF(AND(I3=G3,K3=0),1,0)</f>
        <v>0</v>
      </c>
      <c r="M3" s="200" t="str">
        <f t="shared" ref="M3:M6" si="2">IF(OR(J3&lt;&gt;0,L3=1),"Incompleto","Aplica")</f>
        <v>Incompleto</v>
      </c>
    </row>
    <row r="4" spans="1:13" ht="180.6" customHeight="1" x14ac:dyDescent="0.3">
      <c r="A4" s="177" t="s">
        <v>249</v>
      </c>
      <c r="B4" s="137" t="s">
        <v>250</v>
      </c>
      <c r="C4" s="182" t="s">
        <v>251</v>
      </c>
      <c r="F4" s="163" t="s">
        <v>137</v>
      </c>
      <c r="G4" s="200">
        <f>COUNTIF(Indicador_Riesgo_Ent.Pública!B:B,Método_Gestión_Entid_Pública!A8)-2</f>
        <v>5</v>
      </c>
      <c r="H4" s="200">
        <f>COUNTIFS(Indicador_Riesgo_Ent.Pública!B:B,Método_Gestión_Entid_Pública!A8,Indicador_Riesgo_Ent.Pública!J:J,"Sí")</f>
        <v>0</v>
      </c>
      <c r="I4" s="200">
        <f>COUNTIFS(Indicador_Riesgo_Ent.Pública!B:B,Método_Gestión_Entid_Pública!A8,Indicador_Riesgo_Ent.Pública!J:J,"No")</f>
        <v>0</v>
      </c>
      <c r="J4" s="200">
        <f t="shared" si="0"/>
        <v>5</v>
      </c>
      <c r="K4" s="200">
        <f>G4-COUNTIFS(Indicador_Riesgo_Ent.Pública!B:B,Método_Gestión_Entid_Pública!A8,Indicador_Riesgo_Ent.Pública!Q:Q,"")</f>
        <v>0</v>
      </c>
      <c r="L4" s="200">
        <f t="shared" si="1"/>
        <v>0</v>
      </c>
      <c r="M4" s="200" t="str">
        <f t="shared" si="2"/>
        <v>Incompleto</v>
      </c>
    </row>
    <row r="5" spans="1:13" ht="180.6" customHeight="1" thickBot="1" x14ac:dyDescent="0.35">
      <c r="A5" s="178" t="s">
        <v>252</v>
      </c>
      <c r="B5" s="137" t="s">
        <v>253</v>
      </c>
      <c r="C5" s="183" t="s">
        <v>254</v>
      </c>
      <c r="F5" s="164" t="s">
        <v>138</v>
      </c>
      <c r="G5" s="200">
        <f>COUNTIF(Indicador_Riesgo_Ent.Pública!B:B,Método_Gestión_Entid_Pública!A9)-2</f>
        <v>5</v>
      </c>
      <c r="H5" s="200">
        <f>COUNTIFS(Indicador_Riesgo_Ent.Pública!B:B,Método_Gestión_Entid_Pública!A9,Indicador_Riesgo_Ent.Pública!J:J,"Sí")</f>
        <v>0</v>
      </c>
      <c r="I5" s="200">
        <f>COUNTIFS(Indicador_Riesgo_Ent.Pública!B:B,Método_Gestión_Entid_Pública!A9,Indicador_Riesgo_Ent.Pública!J:J,"No")</f>
        <v>0</v>
      </c>
      <c r="J5" s="200">
        <f t="shared" si="0"/>
        <v>5</v>
      </c>
      <c r="K5" s="200">
        <f>G5-COUNTIFS(Indicador_Riesgo_Ent.Pública!B:B,Método_Gestión_Entid_Pública!A9,Indicador_Riesgo_Ent.Pública!Q:Q,"")</f>
        <v>0</v>
      </c>
      <c r="L5" s="200">
        <f t="shared" si="1"/>
        <v>0</v>
      </c>
      <c r="M5" s="200" t="str">
        <f t="shared" si="2"/>
        <v>Incompleto</v>
      </c>
    </row>
    <row r="6" spans="1:13" ht="162.6" thickTop="1" x14ac:dyDescent="0.3">
      <c r="A6" s="138" t="s">
        <v>191</v>
      </c>
      <c r="B6" s="108" t="s">
        <v>186</v>
      </c>
      <c r="C6" s="184" t="s">
        <v>255</v>
      </c>
      <c r="F6" s="160" t="s">
        <v>123</v>
      </c>
      <c r="G6" s="200">
        <f>COUNTIF(Indicador_Riesgo_Ent.Pública!B:B,Método_Gestión_Entid_Pública!A10)-2</f>
        <v>5</v>
      </c>
      <c r="H6" s="200">
        <f>COUNTIFS(Indicador_Riesgo_Ent.Pública!B:B,Método_Gestión_Entid_Pública!A10,Indicador_Riesgo_Ent.Pública!J:J,"Sí")</f>
        <v>0</v>
      </c>
      <c r="I6" s="200">
        <f>COUNTIFS(Indicador_Riesgo_Ent.Pública!B:B,Método_Gestión_Entid_Pública!A10,Indicador_Riesgo_Ent.Pública!J:J,"No")</f>
        <v>0</v>
      </c>
      <c r="J6" s="200">
        <f t="shared" si="0"/>
        <v>5</v>
      </c>
      <c r="K6" s="200">
        <f>G6-COUNTIFS(Indicador_Riesgo_Ent.Pública!B:B,Método_Gestión_Entid_Pública!A10,Indicador_Riesgo_Ent.Pública!Q:Q,"")</f>
        <v>0</v>
      </c>
      <c r="L6" s="200">
        <f t="shared" si="1"/>
        <v>0</v>
      </c>
      <c r="M6" s="200" t="str">
        <f t="shared" si="2"/>
        <v>Incompleto</v>
      </c>
    </row>
    <row r="7" spans="1:13" ht="379.8" x14ac:dyDescent="0.3">
      <c r="A7" s="6" t="s">
        <v>256</v>
      </c>
      <c r="B7" s="108" t="s">
        <v>257</v>
      </c>
      <c r="C7" s="184" t="s">
        <v>258</v>
      </c>
    </row>
    <row r="8" spans="1:13" ht="379.8" x14ac:dyDescent="0.3">
      <c r="A8" s="6" t="s">
        <v>259</v>
      </c>
      <c r="B8" s="108" t="s">
        <v>263</v>
      </c>
      <c r="C8" s="179" t="s">
        <v>260</v>
      </c>
    </row>
    <row r="9" spans="1:13" ht="133.19999999999999" customHeight="1" x14ac:dyDescent="0.3">
      <c r="A9" t="s">
        <v>192</v>
      </c>
      <c r="B9" s="108" t="s">
        <v>187</v>
      </c>
      <c r="C9" s="184" t="s">
        <v>261</v>
      </c>
    </row>
    <row r="10" spans="1:13" ht="246" customHeight="1" x14ac:dyDescent="0.3">
      <c r="A10" s="185" t="s">
        <v>264</v>
      </c>
      <c r="B10" s="186" t="s">
        <v>265</v>
      </c>
      <c r="C10" s="187" t="s">
        <v>266</v>
      </c>
    </row>
    <row r="11" spans="1:13" x14ac:dyDescent="0.3">
      <c r="A11" t="s">
        <v>194</v>
      </c>
      <c r="B11" s="139" t="s">
        <v>195</v>
      </c>
    </row>
  </sheetData>
  <sheetProtection algorithmName="SHA-512" hashValue="8NTn/okUvyRR3UVVz9cufkmlFR/WHqxct/ut4mqPWTMnxwH+Aa79IdU9XisUwxECXiIEmg+8yOGYVGzaBrjfQQ==" saltValue="I9pPROXLbFZzD/4pLqNIXg==" spinCount="100000" sheet="1" formatCells="0" formatColumns="0" formatRows="0" insertColumns="0" insertRows="0" insertHyperlinks="0" deleteColumns="0" deleteRows="0" sort="0" autoFilter="0" pivotTables="0"/>
  <autoFilter ref="A1:C11" xr:uid="{A6CC9F9D-ED05-4C82-8420-74B958245CF6}"/>
  <conditionalFormatting sqref="A2">
    <cfRule type="duplicateValues" dxfId="3" priority="4"/>
  </conditionalFormatting>
  <conditionalFormatting sqref="A3">
    <cfRule type="duplicateValues" dxfId="2" priority="3"/>
  </conditionalFormatting>
  <conditionalFormatting sqref="A4">
    <cfRule type="duplicateValues" dxfId="1" priority="2"/>
  </conditionalFormatting>
  <conditionalFormatting sqref="A5">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886BB0243517744B090F15758E0ACF1" ma:contentTypeVersion="1" ma:contentTypeDescription="Crear nuevo documento." ma:contentTypeScope="" ma:versionID="5cf68b5e4f5560846c6c26cac4645d57">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417B37-E051-4692-A9C1-F17DDB38B9F0}">
  <ds:schemaRefs>
    <ds:schemaRef ds:uri="http://purl.org/dc/dcmitype/"/>
    <ds:schemaRef ds:uri="http://schemas.microsoft.com/office/2006/metadata/properties"/>
    <ds:schemaRef ds:uri="http://purl.org/dc/elements/1.1/"/>
    <ds:schemaRef ds:uri="3c3f8bf2-54cd-4d71-9226-3dd4b986d2e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5D4C7A26-9629-4401-82F3-AD589E153387}"/>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Método_Gestión_Entid_Pública!Área_de_impresión</vt:lpstr>
      <vt:lpstr>Resultados!Área_de_impresión</vt:lpstr>
      <vt:lpstr>Indicador_Riesgo_Ent.Pública!negative</vt:lpstr>
      <vt:lpstr>Indicador_Riesgo_Ent.Pública!positive</vt:lpstr>
      <vt:lpstr>RAN.C.CAT</vt:lpstr>
      <vt:lpstr>RAN.C.CET</vt:lpstr>
      <vt:lpstr>RAN.C.R9</vt:lpstr>
      <vt:lpstr>RAN.CV.CAT</vt:lpstr>
      <vt:lpstr>RAN.CV.CET</vt:lpstr>
      <vt:lpstr>RAN.CV.R8</vt:lpstr>
      <vt:lpstr>RAN.MP.CAT</vt:lpstr>
      <vt:lpstr>RAN.MP.CET</vt:lpstr>
      <vt:lpstr>RAN.MP.R10</vt:lpstr>
      <vt:lpstr>RAN.OP.CAT</vt:lpstr>
      <vt:lpstr>RAN.OP.CET</vt:lpstr>
      <vt:lpstr>RAN.OP.R2</vt:lpstr>
      <vt:lpstr>RAN.S.CAT</vt:lpstr>
      <vt:lpstr>RAN.S.CET</vt:lpstr>
      <vt:lpstr>RAN.S.R6</vt:lpstr>
      <vt:lpstr>RANCR9</vt:lpstr>
      <vt:lpstr>RANCVR8</vt:lpstr>
      <vt:lpstr>RANMPR10</vt:lpstr>
      <vt:lpstr>RANOPR2</vt:lpstr>
      <vt:lpstr>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Subproyectos</dc:title>
  <dc:subject/>
  <dc:creator/>
  <cp:keywords/>
  <dc:description/>
  <cp:lastModifiedBy/>
  <cp:revision/>
  <dcterms:created xsi:type="dcterms:W3CDTF">2015-06-05T18:19:34Z</dcterms:created>
  <dcterms:modified xsi:type="dcterms:W3CDTF">2024-06-10T10:45:20Z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0x010100C886BB0243517744B090F15758E0ACF1</vt:lpwstr>
  </property>
  <property fmtid="{D5CDD505-2E9C-101B-9397-08002B2CF9AE}" pid="3" name="MediaServiceImageTags">
    <vt:lpwstr/>
  </property>
  <property fmtid="{D5CDD505-2E9C-101B-9397-08002B2CF9AE}" pid="4" name="Revisada">
    <vt:bool>true</vt:bool>
  </property>
</Properties>
</file>